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35" windowWidth="15315" windowHeight="4380" tabRatio="668" firstSheet="21" activeTab="24"/>
  </bookViews>
  <sheets>
    <sheet name="表紙" sheetId="1" r:id="rId1"/>
    <sheet name="目次" sheetId="2" r:id="rId2"/>
    <sheet name="ﾒｯｾｰｼﾞﾌﾛｰ" sheetId="3" r:id="rId3"/>
    <sheet name="ﾒｯｾｰｼﾞ一覧" sheetId="4" r:id="rId4"/>
    <sheet name="表の見方" sheetId="5" r:id="rId5"/>
    <sheet name="商品情報" sheetId="6" r:id="rId6"/>
    <sheet name="ｺｰﾄﾞ表" sheetId="7" r:id="rId7"/>
    <sheet name="確定注文情報" sheetId="8" r:id="rId8"/>
    <sheet name="確定注文回答情報 " sheetId="9" r:id="rId9"/>
    <sheet name="納期回答情報" sheetId="10" r:id="rId10"/>
    <sheet name="出荷情報" sheetId="11" r:id="rId11"/>
    <sheet name="入荷情報 " sheetId="12" r:id="rId12"/>
    <sheet name="返品理由ｺｰﾄﾞ表" sheetId="13" r:id="rId13"/>
    <sheet name="返品依頼情報" sheetId="14" r:id="rId14"/>
    <sheet name="返品承認情報" sheetId="15" r:id="rId15"/>
    <sheet name="返品出荷情報" sheetId="16" r:id="rId16"/>
    <sheet name="返品入荷情報" sheetId="17" r:id="rId17"/>
    <sheet name="請求情報" sheetId="18" r:id="rId18"/>
    <sheet name="請求ﾍｯﾀﾞｰ情報" sheetId="19" r:id="rId19"/>
    <sheet name="請求明細情報" sheetId="20" r:id="rId20"/>
    <sheet name="支払情報" sheetId="21" r:id="rId21"/>
    <sheet name="支払案内ﾍｯﾀﾞｰ情報" sheetId="22" r:id="rId22"/>
    <sheet name="支払案内明細情報" sheetId="23" r:id="rId23"/>
    <sheet name="請求支払照合確認ﾍｯﾀﾞｰ情報" sheetId="24" r:id="rId24"/>
    <sheet name="請求支払照合確認明細情報" sheetId="25" r:id="rId25"/>
    <sheet name="請求支払ｺｰﾄﾞ表" sheetId="26" r:id="rId26"/>
    <sheet name="増減価情報" sheetId="27" r:id="rId27"/>
    <sheet name="ﾃﾞｰﾀ項目定義" sheetId="28" r:id="rId28"/>
  </sheets>
  <definedNames>
    <definedName name="_xlnm.Print_Titles" localSheetId="27">'ﾃﾞｰﾀ項目定義'!$1:$3</definedName>
    <definedName name="_xlnm.Print_Titles" localSheetId="3">'ﾒｯｾｰｼﾞ一覧'!$1:$1</definedName>
    <definedName name="_xlnm.Print_Titles" localSheetId="8">'確定注文回答情報 '!$1:$3</definedName>
    <definedName name="_xlnm.Print_Titles" localSheetId="7">'確定注文情報'!$1:$3</definedName>
    <definedName name="_xlnm.Print_Titles" localSheetId="21">'支払案内ﾍｯﾀﾞｰ情報'!$1:$3</definedName>
    <definedName name="_xlnm.Print_Titles" localSheetId="22">'支払案内明細情報'!$1:$3</definedName>
    <definedName name="_xlnm.Print_Titles" localSheetId="20">'支払情報'!$1:$1</definedName>
    <definedName name="_xlnm.Print_Titles" localSheetId="10">'出荷情報'!$1:$3</definedName>
    <definedName name="_xlnm.Print_Titles" localSheetId="5">'商品情報'!$1:$3</definedName>
    <definedName name="_xlnm.Print_Titles" localSheetId="18">'請求ﾍｯﾀﾞｰ情報'!$1:$3</definedName>
    <definedName name="_xlnm.Print_Titles" localSheetId="23">'請求支払照合確認ﾍｯﾀﾞｰ情報'!$1:$3</definedName>
    <definedName name="_xlnm.Print_Titles" localSheetId="24">'請求支払照合確認明細情報'!$1:$3</definedName>
    <definedName name="_xlnm.Print_Titles" localSheetId="17">'請求情報'!$1:$1</definedName>
    <definedName name="_xlnm.Print_Titles" localSheetId="19">'請求明細情報'!$1:$3</definedName>
    <definedName name="_xlnm.Print_Titles" localSheetId="26">'増減価情報'!$1:$3</definedName>
    <definedName name="_xlnm.Print_Titles" localSheetId="11">'入荷情報 '!$1:$3</definedName>
    <definedName name="_xlnm.Print_Titles" localSheetId="9">'納期回答情報'!$1:$3</definedName>
    <definedName name="_xlnm.Print_Titles" localSheetId="13">'返品依頼情報'!$1:$3</definedName>
    <definedName name="_xlnm.Print_Titles" localSheetId="15">'返品出荷情報'!$1:$3</definedName>
    <definedName name="_xlnm.Print_Titles" localSheetId="14">'返品承認情報'!$1:$3</definedName>
    <definedName name="_xlnm.Print_Titles" localSheetId="16">'返品入荷情報'!$1:$3</definedName>
  </definedNames>
  <calcPr fullCalcOnLoad="1"/>
</workbook>
</file>

<file path=xl/comments10.xml><?xml version="1.0" encoding="utf-8"?>
<comments xmlns="http://schemas.openxmlformats.org/spreadsheetml/2006/main">
  <authors>
    <author>Masaki Sumita</author>
  </authors>
  <commentList>
    <comment ref="I5" authorId="0">
      <text>
        <r>
          <rPr>
            <b/>
            <sz val="9"/>
            <rFont val="ＭＳ Ｐゴシック"/>
            <family val="3"/>
          </rPr>
          <t>Masaki Sumita:</t>
        </r>
        <r>
          <rPr>
            <sz val="9"/>
            <rFont val="ＭＳ Ｐゴシック"/>
            <family val="3"/>
          </rPr>
          <t xml:space="preserve">
データ項目定義と違う内容なので、参照していません。</t>
        </r>
      </text>
    </comment>
    <comment ref="I12" authorId="0">
      <text>
        <r>
          <rPr>
            <b/>
            <sz val="9"/>
            <rFont val="ＭＳ Ｐゴシック"/>
            <family val="3"/>
          </rPr>
          <t>Masaki Sumita:</t>
        </r>
        <r>
          <rPr>
            <sz val="9"/>
            <rFont val="ＭＳ Ｐゴシック"/>
            <family val="3"/>
          </rPr>
          <t xml:space="preserve">
データ項目定義と違う内容なので、参照していません。</t>
        </r>
      </text>
    </comment>
  </commentList>
</comments>
</file>

<file path=xl/comments11.xml><?xml version="1.0" encoding="utf-8"?>
<comments xmlns="http://schemas.openxmlformats.org/spreadsheetml/2006/main">
  <authors>
    <author>Masaki Sumita</author>
  </authors>
  <commentList>
    <comment ref="I5" authorId="0">
      <text>
        <r>
          <rPr>
            <b/>
            <sz val="9"/>
            <rFont val="ＭＳ Ｐゴシック"/>
            <family val="3"/>
          </rPr>
          <t>Masaki Sumita:</t>
        </r>
        <r>
          <rPr>
            <sz val="9"/>
            <rFont val="ＭＳ Ｐゴシック"/>
            <family val="3"/>
          </rPr>
          <t xml:space="preserve">
データ項目定義と違う内容なので、参照していません。</t>
        </r>
      </text>
    </comment>
    <comment ref="I12" authorId="0">
      <text>
        <r>
          <rPr>
            <b/>
            <sz val="9"/>
            <rFont val="ＭＳ Ｐゴシック"/>
            <family val="3"/>
          </rPr>
          <t>Masaki Sumita:</t>
        </r>
        <r>
          <rPr>
            <sz val="9"/>
            <rFont val="ＭＳ Ｐゴシック"/>
            <family val="3"/>
          </rPr>
          <t xml:space="preserve">
データ項目定義と違う内容なので、参照していません。</t>
        </r>
      </text>
    </comment>
  </commentList>
</comments>
</file>

<file path=xl/comments12.xml><?xml version="1.0" encoding="utf-8"?>
<comments xmlns="http://schemas.openxmlformats.org/spreadsheetml/2006/main">
  <authors>
    <author>Masaki Sumita</author>
  </authors>
  <commentList>
    <comment ref="I5" authorId="0">
      <text>
        <r>
          <rPr>
            <b/>
            <sz val="9"/>
            <rFont val="ＭＳ Ｐゴシック"/>
            <family val="3"/>
          </rPr>
          <t>Masaki Sumita:</t>
        </r>
        <r>
          <rPr>
            <sz val="9"/>
            <rFont val="ＭＳ Ｐゴシック"/>
            <family val="3"/>
          </rPr>
          <t xml:space="preserve">
データ項目定義と違う内容なので、参照していません。</t>
        </r>
      </text>
    </comment>
  </commentList>
</comments>
</file>

<file path=xl/comments14.xml><?xml version="1.0" encoding="utf-8"?>
<comments xmlns="http://schemas.openxmlformats.org/spreadsheetml/2006/main">
  <authors>
    <author>Masaki Sumita</author>
  </authors>
  <commentList>
    <comment ref="I12" authorId="0">
      <text>
        <r>
          <rPr>
            <b/>
            <sz val="9"/>
            <rFont val="ＭＳ Ｐゴシック"/>
            <family val="3"/>
          </rPr>
          <t>Masaki Sumita:
データ項目定義と違う内容なので、参照していません。</t>
        </r>
      </text>
    </comment>
    <comment ref="I5" authorId="0">
      <text>
        <r>
          <rPr>
            <b/>
            <sz val="9"/>
            <rFont val="ＭＳ Ｐゴシック"/>
            <family val="3"/>
          </rPr>
          <t>Masaki Sumita:</t>
        </r>
        <r>
          <rPr>
            <sz val="9"/>
            <rFont val="ＭＳ Ｐゴシック"/>
            <family val="3"/>
          </rPr>
          <t xml:space="preserve">
データ項目定義と違う内容なので、参照していません。</t>
        </r>
      </text>
    </comment>
  </commentList>
</comments>
</file>

<file path=xl/comments15.xml><?xml version="1.0" encoding="utf-8"?>
<comments xmlns="http://schemas.openxmlformats.org/spreadsheetml/2006/main">
  <authors>
    <author>Masaki Sumita</author>
  </authors>
  <commentList>
    <comment ref="I12" authorId="0">
      <text>
        <r>
          <rPr>
            <b/>
            <sz val="9"/>
            <rFont val="ＭＳ Ｐゴシック"/>
            <family val="3"/>
          </rPr>
          <t>Masaki Sumita:</t>
        </r>
        <r>
          <rPr>
            <sz val="9"/>
            <rFont val="ＭＳ Ｐゴシック"/>
            <family val="3"/>
          </rPr>
          <t xml:space="preserve">
データ項目定義と違う内容なので、参照していません。</t>
        </r>
      </text>
    </comment>
    <comment ref="I5" authorId="0">
      <text>
        <r>
          <rPr>
            <b/>
            <sz val="9"/>
            <rFont val="ＭＳ Ｐゴシック"/>
            <family val="3"/>
          </rPr>
          <t>Masaki Sumita:</t>
        </r>
        <r>
          <rPr>
            <sz val="9"/>
            <rFont val="ＭＳ Ｐゴシック"/>
            <family val="3"/>
          </rPr>
          <t xml:space="preserve">
データ項目定義と違う内容なので、参照していません。</t>
        </r>
      </text>
    </comment>
  </commentList>
</comments>
</file>

<file path=xl/comments16.xml><?xml version="1.0" encoding="utf-8"?>
<comments xmlns="http://schemas.openxmlformats.org/spreadsheetml/2006/main">
  <authors>
    <author>Masaki Sumita</author>
  </authors>
  <commentList>
    <comment ref="I5" authorId="0">
      <text>
        <r>
          <rPr>
            <b/>
            <sz val="9"/>
            <rFont val="ＭＳ Ｐゴシック"/>
            <family val="3"/>
          </rPr>
          <t>Masaki Sumita:</t>
        </r>
        <r>
          <rPr>
            <sz val="9"/>
            <rFont val="ＭＳ Ｐゴシック"/>
            <family val="3"/>
          </rPr>
          <t xml:space="preserve">
データ項目定義と違う内容なので、参照していません。</t>
        </r>
      </text>
    </comment>
  </commentList>
</comments>
</file>

<file path=xl/comments19.xml><?xml version="1.0" encoding="utf-8"?>
<comments xmlns="http://schemas.openxmlformats.org/spreadsheetml/2006/main">
  <authors>
    <author>Masaki Sumita</author>
  </authors>
  <commentList>
    <comment ref="I5" authorId="0">
      <text>
        <r>
          <rPr>
            <b/>
            <sz val="9"/>
            <rFont val="ＭＳ Ｐゴシック"/>
            <family val="3"/>
          </rPr>
          <t>Masaki Sumita:</t>
        </r>
        <r>
          <rPr>
            <sz val="9"/>
            <rFont val="ＭＳ Ｐゴシック"/>
            <family val="3"/>
          </rPr>
          <t xml:space="preserve">
データ項目定義と違う内容なので、参照していません。</t>
        </r>
      </text>
    </comment>
  </commentList>
</comments>
</file>

<file path=xl/comments20.xml><?xml version="1.0" encoding="utf-8"?>
<comments xmlns="http://schemas.openxmlformats.org/spreadsheetml/2006/main">
  <authors>
    <author>Masaki Sumita</author>
  </authors>
  <commentList>
    <comment ref="I5" authorId="0">
      <text>
        <r>
          <rPr>
            <b/>
            <sz val="9"/>
            <rFont val="ＭＳ Ｐゴシック"/>
            <family val="3"/>
          </rPr>
          <t>Masaki Sumita:</t>
        </r>
        <r>
          <rPr>
            <sz val="9"/>
            <rFont val="ＭＳ Ｐゴシック"/>
            <family val="3"/>
          </rPr>
          <t xml:space="preserve">
データ項目定義と違う内容なので、参照していません。</t>
        </r>
      </text>
    </comment>
  </commentList>
</comments>
</file>

<file path=xl/comments22.xml><?xml version="1.0" encoding="utf-8"?>
<comments xmlns="http://schemas.openxmlformats.org/spreadsheetml/2006/main">
  <authors>
    <author>Masaki Sumita</author>
  </authors>
  <commentList>
    <comment ref="I5" authorId="0">
      <text>
        <r>
          <rPr>
            <b/>
            <sz val="9"/>
            <rFont val="ＭＳ Ｐゴシック"/>
            <family val="3"/>
          </rPr>
          <t>Masaki Sumita:</t>
        </r>
        <r>
          <rPr>
            <sz val="9"/>
            <rFont val="ＭＳ Ｐゴシック"/>
            <family val="3"/>
          </rPr>
          <t xml:space="preserve">
データ項目定義と違う内容なので、参照していません。</t>
        </r>
      </text>
    </comment>
  </commentList>
</comments>
</file>

<file path=xl/comments23.xml><?xml version="1.0" encoding="utf-8"?>
<comments xmlns="http://schemas.openxmlformats.org/spreadsheetml/2006/main">
  <authors>
    <author>Masaki Sumita</author>
  </authors>
  <commentList>
    <comment ref="I5" authorId="0">
      <text>
        <r>
          <rPr>
            <b/>
            <sz val="9"/>
            <rFont val="ＭＳ Ｐゴシック"/>
            <family val="3"/>
          </rPr>
          <t>Masaki Sumita:</t>
        </r>
        <r>
          <rPr>
            <sz val="9"/>
            <rFont val="ＭＳ Ｐゴシック"/>
            <family val="3"/>
          </rPr>
          <t xml:space="preserve">
データ項目定義と違う内容なので、参照していません。</t>
        </r>
      </text>
    </comment>
  </commentList>
</comments>
</file>

<file path=xl/comments24.xml><?xml version="1.0" encoding="utf-8"?>
<comments xmlns="http://schemas.openxmlformats.org/spreadsheetml/2006/main">
  <authors>
    <author>Masaki Sumita</author>
  </authors>
  <commentList>
    <comment ref="I5" authorId="0">
      <text>
        <r>
          <rPr>
            <b/>
            <sz val="9"/>
            <rFont val="ＭＳ Ｐゴシック"/>
            <family val="3"/>
          </rPr>
          <t>Masaki Sumita:</t>
        </r>
        <r>
          <rPr>
            <sz val="9"/>
            <rFont val="ＭＳ Ｐゴシック"/>
            <family val="3"/>
          </rPr>
          <t xml:space="preserve">
データ項目定義と違う内容なので、参照していません。</t>
        </r>
      </text>
    </comment>
  </commentList>
</comments>
</file>

<file path=xl/comments25.xml><?xml version="1.0" encoding="utf-8"?>
<comments xmlns="http://schemas.openxmlformats.org/spreadsheetml/2006/main">
  <authors>
    <author>Masaki Sumita</author>
  </authors>
  <commentList>
    <comment ref="I5" authorId="0">
      <text>
        <r>
          <rPr>
            <b/>
            <sz val="9"/>
            <rFont val="ＭＳ Ｐゴシック"/>
            <family val="3"/>
          </rPr>
          <t>Masaki Sumita:</t>
        </r>
        <r>
          <rPr>
            <sz val="9"/>
            <rFont val="ＭＳ Ｐゴシック"/>
            <family val="3"/>
          </rPr>
          <t xml:space="preserve">
データ項目定義と違う内容なので、参照していません。</t>
        </r>
      </text>
    </comment>
  </commentList>
</comments>
</file>

<file path=xl/comments27.xml><?xml version="1.0" encoding="utf-8"?>
<comments xmlns="http://schemas.openxmlformats.org/spreadsheetml/2006/main">
  <authors>
    <author>Masaki Sumita</author>
  </authors>
  <commentList>
    <comment ref="I5" authorId="0">
      <text>
        <r>
          <rPr>
            <b/>
            <sz val="9"/>
            <rFont val="ＭＳ Ｐゴシック"/>
            <family val="3"/>
          </rPr>
          <t>Masaki Sumita:</t>
        </r>
        <r>
          <rPr>
            <sz val="9"/>
            <rFont val="ＭＳ Ｐゴシック"/>
            <family val="3"/>
          </rPr>
          <t xml:space="preserve">
データ項目定義と違う内容なので、参照していません。</t>
        </r>
      </text>
    </comment>
    <comment ref="I12" authorId="0">
      <text>
        <r>
          <rPr>
            <b/>
            <sz val="9"/>
            <rFont val="ＭＳ Ｐゴシック"/>
            <family val="3"/>
          </rPr>
          <t>Masaki Sumita:</t>
        </r>
        <r>
          <rPr>
            <sz val="9"/>
            <rFont val="ＭＳ Ｐゴシック"/>
            <family val="3"/>
          </rPr>
          <t xml:space="preserve">
データ項目定義と違う内容なので、参照していません。</t>
        </r>
      </text>
    </comment>
  </commentList>
</comments>
</file>

<file path=xl/comments6.xml><?xml version="1.0" encoding="utf-8"?>
<comments xmlns="http://schemas.openxmlformats.org/spreadsheetml/2006/main">
  <authors>
    <author>Masaki Sumita</author>
  </authors>
  <commentList>
    <comment ref="I10" authorId="0">
      <text>
        <r>
          <rPr>
            <b/>
            <sz val="9"/>
            <rFont val="ＭＳ Ｐゴシック"/>
            <family val="3"/>
          </rPr>
          <t>Masaki Sumita:</t>
        </r>
        <r>
          <rPr>
            <sz val="9"/>
            <rFont val="ＭＳ Ｐゴシック"/>
            <family val="3"/>
          </rPr>
          <t xml:space="preserve">
データ項目定義と違う内容なので、参照していません。</t>
        </r>
      </text>
    </comment>
    <comment ref="I12" authorId="0">
      <text>
        <r>
          <rPr>
            <b/>
            <sz val="9"/>
            <rFont val="ＭＳ Ｐゴシック"/>
            <family val="3"/>
          </rPr>
          <t>Masaki Sumita:</t>
        </r>
        <r>
          <rPr>
            <sz val="9"/>
            <rFont val="ＭＳ Ｐゴシック"/>
            <family val="3"/>
          </rPr>
          <t xml:space="preserve">
データ項目定義と違う内容なので、参照していません。</t>
        </r>
      </text>
    </comment>
    <comment ref="I16" authorId="0">
      <text>
        <r>
          <rPr>
            <b/>
            <sz val="9"/>
            <rFont val="ＭＳ Ｐゴシック"/>
            <family val="3"/>
          </rPr>
          <t>Masaki Sumita:</t>
        </r>
        <r>
          <rPr>
            <sz val="9"/>
            <rFont val="ＭＳ Ｐゴシック"/>
            <family val="3"/>
          </rPr>
          <t xml:space="preserve">
データ項目定義と違う内容なので、参照していません。</t>
        </r>
      </text>
    </comment>
    <comment ref="I17" authorId="0">
      <text>
        <r>
          <rPr>
            <b/>
            <sz val="9"/>
            <rFont val="ＭＳ Ｐゴシック"/>
            <family val="3"/>
          </rPr>
          <t>Masaki Sumita:</t>
        </r>
        <r>
          <rPr>
            <sz val="9"/>
            <rFont val="ＭＳ Ｐゴシック"/>
            <family val="3"/>
          </rPr>
          <t xml:space="preserve">
データ項目定義と違う内容なので、参照していません。</t>
        </r>
      </text>
    </comment>
    <comment ref="I25" authorId="0">
      <text>
        <r>
          <rPr>
            <b/>
            <sz val="9"/>
            <rFont val="ＭＳ Ｐゴシック"/>
            <family val="3"/>
          </rPr>
          <t>Masaki Sumita:</t>
        </r>
        <r>
          <rPr>
            <sz val="9"/>
            <rFont val="ＭＳ Ｐゴシック"/>
            <family val="3"/>
          </rPr>
          <t xml:space="preserve">
データ項目定義と違う内容なので、参照していません。</t>
        </r>
      </text>
    </comment>
    <comment ref="I5" authorId="0">
      <text>
        <r>
          <rPr>
            <b/>
            <sz val="9"/>
            <rFont val="ＭＳ Ｐゴシック"/>
            <family val="3"/>
          </rPr>
          <t>Masaki Sumita:</t>
        </r>
        <r>
          <rPr>
            <sz val="9"/>
            <rFont val="ＭＳ Ｐゴシック"/>
            <family val="3"/>
          </rPr>
          <t xml:space="preserve">
データ項目定義と違う内容なので、参照していません。</t>
        </r>
      </text>
    </comment>
  </commentList>
</comments>
</file>

<file path=xl/comments8.xml><?xml version="1.0" encoding="utf-8"?>
<comments xmlns="http://schemas.openxmlformats.org/spreadsheetml/2006/main">
  <authors>
    <author>Masaki Sumita</author>
  </authors>
  <commentList>
    <comment ref="I12" authorId="0">
      <text>
        <r>
          <rPr>
            <b/>
            <sz val="9"/>
            <rFont val="ＭＳ Ｐゴシック"/>
            <family val="3"/>
          </rPr>
          <t>Masaki Sumita:
データ項目定義と違う内容なので、参照していません。</t>
        </r>
      </text>
    </comment>
    <comment ref="I5" authorId="0">
      <text>
        <r>
          <rPr>
            <b/>
            <sz val="9"/>
            <rFont val="ＭＳ Ｐゴシック"/>
            <family val="3"/>
          </rPr>
          <t>Masaki Sumita:</t>
        </r>
        <r>
          <rPr>
            <sz val="9"/>
            <rFont val="ＭＳ Ｐゴシック"/>
            <family val="3"/>
          </rPr>
          <t xml:space="preserve">
データ項目定義と違う内容なので、参照していません。</t>
        </r>
      </text>
    </comment>
  </commentList>
</comments>
</file>

<file path=xl/comments9.xml><?xml version="1.0" encoding="utf-8"?>
<comments xmlns="http://schemas.openxmlformats.org/spreadsheetml/2006/main">
  <authors>
    <author>Masaki Sumita</author>
  </authors>
  <commentList>
    <comment ref="I12" authorId="0">
      <text>
        <r>
          <rPr>
            <b/>
            <sz val="9"/>
            <rFont val="ＭＳ Ｐゴシック"/>
            <family val="3"/>
          </rPr>
          <t>Masaki Sumita:</t>
        </r>
        <r>
          <rPr>
            <sz val="9"/>
            <rFont val="ＭＳ Ｐゴシック"/>
            <family val="3"/>
          </rPr>
          <t xml:space="preserve">
データ項目定義と違う内容なので、参照していません。</t>
        </r>
      </text>
    </comment>
    <comment ref="I5" authorId="0">
      <text>
        <r>
          <rPr>
            <b/>
            <sz val="9"/>
            <rFont val="ＭＳ Ｐゴシック"/>
            <family val="3"/>
          </rPr>
          <t>Masaki Sumita:</t>
        </r>
        <r>
          <rPr>
            <sz val="9"/>
            <rFont val="ＭＳ Ｐゴシック"/>
            <family val="3"/>
          </rPr>
          <t xml:space="preserve">
データ項目定義と違う内容なので、参照していません。</t>
        </r>
      </text>
    </comment>
  </commentList>
</comments>
</file>

<file path=xl/sharedStrings.xml><?xml version="1.0" encoding="utf-8"?>
<sst xmlns="http://schemas.openxmlformats.org/spreadsheetml/2006/main" count="2296" uniqueCount="1151">
  <si>
    <t>ＫＬ△</t>
  </si>
  <si>
    <t>ＧＬ△</t>
  </si>
  <si>
    <t>ＱＴ△</t>
  </si>
  <si>
    <t>トン (Tonne)</t>
  </si>
  <si>
    <t>グラム (Gram)</t>
  </si>
  <si>
    <t>キログラム (Kilogram)</t>
  </si>
  <si>
    <t>ポンド (Pound)</t>
  </si>
  <si>
    <t>オンス (Ounce)</t>
  </si>
  <si>
    <t>メートル (Metre)</t>
  </si>
  <si>
    <t>センチメートル (Centimetre)</t>
  </si>
  <si>
    <t>ミリメートル (Milimetre)</t>
  </si>
  <si>
    <t>フィート (Foot)</t>
  </si>
  <si>
    <t>インチ (Inch)</t>
  </si>
  <si>
    <t>立方メートル (Cubic metre)</t>
  </si>
  <si>
    <t>リットル (Litre)</t>
  </si>
  <si>
    <t>キロリットル (Kilolitre)</t>
  </si>
  <si>
    <t>ガロン (Gallon)</t>
  </si>
  <si>
    <t>クォート (Quart)</t>
  </si>
  <si>
    <t>＊△はブランク(1桁)を表す。</t>
  </si>
  <si>
    <t>タグ
番号</t>
  </si>
  <si>
    <t>確定注文回答情報</t>
  </si>
  <si>
    <t>タグ
番号</t>
  </si>
  <si>
    <t>取引内容</t>
  </si>
  <si>
    <t>返品</t>
  </si>
  <si>
    <t>返品（赤）</t>
  </si>
  <si>
    <t>振込</t>
  </si>
  <si>
    <t>その他支払</t>
  </si>
  <si>
    <t>０１</t>
  </si>
  <si>
    <t>通常出荷</t>
  </si>
  <si>
    <t>０２</t>
  </si>
  <si>
    <t>０３</t>
  </si>
  <si>
    <t>値引</t>
  </si>
  <si>
    <t>０４</t>
  </si>
  <si>
    <t>値増し</t>
  </si>
  <si>
    <t>０５</t>
  </si>
  <si>
    <t>その他請求</t>
  </si>
  <si>
    <t>０６</t>
  </si>
  <si>
    <t>その他控除</t>
  </si>
  <si>
    <t>０７</t>
  </si>
  <si>
    <t>通常出荷（赤）</t>
  </si>
  <si>
    <t>０８</t>
  </si>
  <si>
    <t>０９</t>
  </si>
  <si>
    <t>値引（赤）</t>
  </si>
  <si>
    <t>１０</t>
  </si>
  <si>
    <t>値増し（赤）</t>
  </si>
  <si>
    <t>１１</t>
  </si>
  <si>
    <t>その他請求（赤）</t>
  </si>
  <si>
    <t>１２</t>
  </si>
  <si>
    <t>その他控除（赤）</t>
  </si>
  <si>
    <t>支払案内情報　支払方法表</t>
  </si>
  <si>
    <t>伝票区分</t>
  </si>
  <si>
    <t>取引内容</t>
  </si>
  <si>
    <t>０２</t>
  </si>
  <si>
    <t>伝票区分</t>
  </si>
  <si>
    <t>取引内容</t>
  </si>
  <si>
    <t>通常仕入</t>
  </si>
  <si>
    <t>０２</t>
  </si>
  <si>
    <t>仕入返品</t>
  </si>
  <si>
    <t>０３</t>
  </si>
  <si>
    <t>０６</t>
  </si>
  <si>
    <t>その他請求</t>
  </si>
  <si>
    <t>０７</t>
  </si>
  <si>
    <t>通常仕入（赤）</t>
  </si>
  <si>
    <t>０８</t>
  </si>
  <si>
    <t>仕入返品（赤）</t>
  </si>
  <si>
    <t>０９</t>
  </si>
  <si>
    <t>値引（赤）</t>
  </si>
  <si>
    <t>値増し（赤）</t>
  </si>
  <si>
    <t>その他支払（赤）</t>
  </si>
  <si>
    <t>１２</t>
  </si>
  <si>
    <t>その他請求（赤）</t>
  </si>
  <si>
    <t>１３</t>
  </si>
  <si>
    <t>相殺取引</t>
  </si>
  <si>
    <t>１４</t>
  </si>
  <si>
    <t>相殺取引（赤）</t>
  </si>
  <si>
    <t>ﾃﾞｰﾀ作成生年月日</t>
  </si>
  <si>
    <t>発注側統一企業ｺｰﾄﾞ</t>
  </si>
  <si>
    <t>受注側統一企業ｺｰﾄﾞ</t>
  </si>
  <si>
    <t>発注側部門ｺｰﾄﾞ</t>
  </si>
  <si>
    <t>受注部門ｺｰﾄﾞ</t>
  </si>
  <si>
    <t>受注側部門ｺｰﾄﾞ</t>
  </si>
  <si>
    <t>訂正の場合の更新回数</t>
  </si>
  <si>
    <t>見積もり番号､又は受注番号</t>
  </si>
  <si>
    <t>受注側管理番号</t>
  </si>
  <si>
    <t>発注側入荷管理番号</t>
  </si>
  <si>
    <t>入荷明細行番号</t>
  </si>
  <si>
    <t>受注側が採番した製品の管理番号</t>
  </si>
  <si>
    <t>製品個別仕切価格</t>
  </si>
  <si>
    <t>発注側が指定する納入日</t>
  </si>
  <si>
    <t>前回回答納期区分</t>
  </si>
  <si>
    <t>0:通常､1:指定､2:以前､3:以降､4:指定(頃)､9:未定
（上旬、中旬、下旬等は２社間で取り決め）</t>
  </si>
  <si>
    <t>今回回答納期区分</t>
  </si>
  <si>
    <t>ﾃﾞｨｽﾄﾘﾋﾞｭｰﾀ型番</t>
  </si>
  <si>
    <t>0:日本､1:英語､2:その他（ﾛｰｶﾗｲｾﾞｰｼｮﾝ情報）</t>
  </si>
  <si>
    <t>（ｺﾒﾝﾄ１）ｶﾀﾛｸﾞｽﾍﾟｯｸ､販売上の注意事項､後継情報等</t>
  </si>
  <si>
    <t>原則としてＪＡＮｺｰﾄﾞを使用､ただし２社間で規定できる</t>
  </si>
  <si>
    <t>別紙ﾒﾃﾞｨｱｺｰﾄﾞ対応表参照</t>
  </si>
  <si>
    <t>対応機種名称</t>
  </si>
  <si>
    <t>容積単位</t>
  </si>
  <si>
    <t>G､KG等 (大文字のみ､単位ｺｰﾄﾞ表参照)</t>
  </si>
  <si>
    <t>受注者側注文請開始日区分</t>
  </si>
  <si>
    <t>受注者側注文請開始日</t>
  </si>
  <si>
    <t>受注者側注文請終了日</t>
  </si>
  <si>
    <t>受注者側初回注文締切日</t>
  </si>
  <si>
    <t>店頭販売開始指定日区分</t>
  </si>
  <si>
    <t>受注者側出荷開始日区分</t>
  </si>
  <si>
    <t>受注者側出荷開始日</t>
  </si>
  <si>
    <t>ﾒｰｶｰ製造終了日</t>
  </si>
  <si>
    <t>調達ﾘｰﾄﾞﾀｲﾑ</t>
  </si>
  <si>
    <t>仕切価格区分</t>
  </si>
  <si>
    <t>商品のｸﾞﾙｰﾌﾟ分け等、２社間での取決めにより使用</t>
  </si>
  <si>
    <t>商品のｸﾞﾙｰﾌﾟ分け等、２者間での取決めにより使用</t>
  </si>
  <si>
    <t>0:ﾗｲｾﾝｽ販売なし､1:ﾗｲｾﾝｽ販売あり単体製品､2:ﾗｲｾﾝｽ製品(ﾒﾃﾞｨｱ有）
3:ﾗｲｾﾝｽ製品（ﾒﾃﾞｨｱ無）</t>
  </si>
  <si>
    <t>ﾗｲｾﾝｽ製品が有る場合に使用</t>
  </si>
  <si>
    <t>この数値以下。未満ではない。</t>
  </si>
  <si>
    <t>受注者製品ｺｰﾄﾞ(ﾗｲｾﾝｽ)</t>
  </si>
  <si>
    <t>ﾗｲｾﾝｽ単価</t>
  </si>
  <si>
    <t>ﾗｲｾﾝｽ単位</t>
  </si>
  <si>
    <t>ﾊﾞｰｼﾞｮﾝｱｯﾌﾟ元JAN</t>
  </si>
  <si>
    <t>ﾊﾞｰｼﾞｮﾝｱｯﾌﾟ元EAN</t>
  </si>
  <si>
    <t>ﾊﾞｰｼﾞｮﾝｱｯﾌﾟ元UPC</t>
  </si>
  <si>
    <t>ﾊﾞｰｼﾞｮﾝｱｯﾌﾟ元ISBN</t>
  </si>
  <si>
    <t>ﾊﾞｰｼﾞｮﾝｱｯﾌﾟ元ﾒｰｶｰ型番</t>
  </si>
  <si>
    <t>ﾊﾞｰｼﾞｮﾝｱｯﾌﾟ元仕入先
商品ｺｰﾄﾞ</t>
  </si>
  <si>
    <t>ﾊﾞｰｼﾞｮﾝｱｯﾌﾟﾒｰｶｰ名</t>
  </si>
  <si>
    <t>ﾊﾞｰｼﾞｮﾝｱｯﾌﾟﾒｰｶｰｺｰﾄﾞ</t>
  </si>
  <si>
    <t>受注側受注担当(ｶﾅ名称 or ｺ-ﾄﾞ)</t>
  </si>
  <si>
    <t>受注側受注担当(漢字名称)</t>
  </si>
  <si>
    <t>1:全明細一括(同時に分納区分=１は不可)､2:その他(明細単位で分納も可)</t>
  </si>
  <si>
    <t>00:ｴﾗ-無し､01～ｴﾗｰ内容</t>
  </si>
  <si>
    <t>0:予定､1:確定</t>
  </si>
  <si>
    <t>製品名称(漢字):商品ｶﾀﾛｸﾞにおける略称</t>
  </si>
  <si>
    <t>製品名称(ｼﾝｸﾞﾙ文字):商品ｶﾀﾛｸﾞにおける略称</t>
  </si>
  <si>
    <t>1:通常､2:ﾗｲｾﾝｽ(ﾒﾃﾞｨｱ有）､3:ﾗｲｾﾝｽ（ﾒﾃﾞｨｱ無）</t>
  </si>
  <si>
    <t>0:単価印字可､1:印字不可(納品書内)</t>
  </si>
  <si>
    <t>0:直納単価印字可､1:印字不可</t>
  </si>
  <si>
    <t>納入指定時刻FROM （HHMM）</t>
  </si>
  <si>
    <t>納入指定時刻TO （HHMM）</t>
  </si>
  <si>
    <t>ﾒｰｶｰ正式名称(ﾊﾞｰｼﾞｮﾝ情報がある場合はそれを含む)</t>
  </si>
  <si>
    <t>（ｺﾒﾝﾄ２）ｺﾒﾝﾄ１と合わせどちらかと言うとSTOCK情報では無く､FLOW情報</t>
  </si>
  <si>
    <t>ＯＳ名称。原則としてＯＳﾒｰｶｰより提示されている正式名称を使用</t>
  </si>
  <si>
    <t>MM､CM等 （大文字のみ､単位ｺｰﾄﾞ表参照)</t>
  </si>
  <si>
    <t>CM3､M3等 (大文字のみ､単位ｺｰﾄﾞ表参照)</t>
  </si>
  <si>
    <t>1:直方体､2:CD-ROMｹｰｽﾀｲﾌﾟ､3:その他特殊形状</t>
  </si>
  <si>
    <t>1:単体､2:ｹｰｽ､3:ｶｰﾄﾝ､4:ﾊﾟﾚｯﾄ</t>
  </si>
  <si>
    <t>製品が新規登録された日付（２社間で内容規定）</t>
  </si>
  <si>
    <t>ｶﾀﾛｸﾞの最新更新日付（    〃    ）</t>
  </si>
  <si>
    <t>在庫､ﾊﾞｯｸｵｰﾀﾞｰも無し｡終了日（    〃    ）</t>
  </si>
  <si>
    <t>0:日本円、1:US$、2:その他</t>
  </si>
  <si>
    <t>1:外税､2:内税､3:非課税</t>
  </si>
  <si>
    <t>JAN(ﾗｲｾﾝｽ)</t>
  </si>
  <si>
    <t>EAN(ﾗｲｾﾝｽ)</t>
  </si>
  <si>
    <t>UPC(ﾗｲｾﾝｽ)</t>
  </si>
  <si>
    <t>ISBN(ﾗｲｾﾝｽ)</t>
  </si>
  <si>
    <t>請求先ｺｰﾄﾞ</t>
  </si>
  <si>
    <t>請求先統一企業ｺｰﾄﾞ</t>
  </si>
  <si>
    <t>請求先部門ｺｰﾄﾞ</t>
  </si>
  <si>
    <t>支払先ｺｰﾄﾞ</t>
  </si>
  <si>
    <t>支払先統一企業ｺｰﾄﾞ</t>
  </si>
  <si>
    <t>支払先部門ｺｰﾄﾞ</t>
  </si>
  <si>
    <t>請求書番号</t>
  </si>
  <si>
    <t>支払管理番号</t>
  </si>
  <si>
    <t>請求年月</t>
  </si>
  <si>
    <t>伝票枚数</t>
  </si>
  <si>
    <t>銀行ｺｰﾄﾞ</t>
  </si>
  <si>
    <t>支店ｺｰﾄﾞ</t>
  </si>
  <si>
    <t>預金種目</t>
  </si>
  <si>
    <t>口座番号</t>
  </si>
  <si>
    <t>口座名義人名</t>
  </si>
  <si>
    <t>振込ID</t>
  </si>
  <si>
    <t>消費税額</t>
  </si>
  <si>
    <t>支払方法</t>
  </si>
  <si>
    <t>請求明細書番号</t>
  </si>
  <si>
    <t>仕入番号</t>
  </si>
  <si>
    <t>仕入区分</t>
  </si>
  <si>
    <t>別紙の取引内容を示す</t>
  </si>
  <si>
    <t>請求繰越区分</t>
  </si>
  <si>
    <t>支払明細行番号(枝番)</t>
  </si>
  <si>
    <t>仕入伝票行番号(枝番)</t>
  </si>
  <si>
    <t>請求明細書行番号</t>
  </si>
  <si>
    <t>請求明細情報</t>
  </si>
  <si>
    <t>支払案内明細情報</t>
  </si>
  <si>
    <t>確定注文回答情報</t>
  </si>
  <si>
    <t>　　　　　支払情報（ＦＢ）</t>
  </si>
  <si>
    <t>　　　入金情報（ＦＢ)</t>
  </si>
  <si>
    <t>受発注業務メッセージフロー</t>
  </si>
  <si>
    <t>請求情報ヘッダー情報</t>
  </si>
  <si>
    <t>支払案内ヘッダー情報</t>
  </si>
  <si>
    <t xml:space="preserve">   ＊変更が無いレコードは原則として送らない。</t>
  </si>
  <si>
    <t xml:space="preserve"> ・ 出荷予定情報の提供と伝票レス化とアイテムレベルの入出荷照合に利用。</t>
  </si>
  <si>
    <t xml:space="preserve"> ・ 伝票レス化とアイテムレベルの入出荷照合に利用。</t>
  </si>
  <si>
    <t xml:space="preserve"> ・ 発注者側での請求照合に利用。出荷を伴わない、値引、調整伝票情報を含む。</t>
  </si>
  <si>
    <t xml:space="preserve"> ・ 受注者側での請求照合に利用。入荷を伴わない、値引、調整伝票情報を含む。</t>
  </si>
  <si>
    <t>情報区分コード ＝ ０１ＸＸ</t>
  </si>
  <si>
    <t>情報区分コード ＝ ０２ＸＸ</t>
  </si>
  <si>
    <t>情報区分コード ＝ ０３ＸＸ</t>
  </si>
  <si>
    <t>情報区分コード ＝ ０４ＸＸ</t>
  </si>
  <si>
    <t>情報区分コード ＝ ０５ＸＸ</t>
  </si>
  <si>
    <t>情報区分コード ＝ ０６ＸＸ</t>
  </si>
  <si>
    <t>情報区分コード ＝ ０７ＸＸ</t>
  </si>
  <si>
    <t>情報区分コード ＝ ０８ＸＸ</t>
  </si>
  <si>
    <t>コード表－メディアコード対応表
               ／単位コード表</t>
  </si>
  <si>
    <t>０１１０</t>
  </si>
  <si>
    <t>０２１０</t>
  </si>
  <si>
    <t>０２１１</t>
  </si>
  <si>
    <t>０３１０</t>
  </si>
  <si>
    <t>０３１１</t>
  </si>
  <si>
    <t>０４１０</t>
  </si>
  <si>
    <t>０４１１</t>
  </si>
  <si>
    <t>０５１０</t>
  </si>
  <si>
    <t>０５２０</t>
  </si>
  <si>
    <t>０５３０</t>
  </si>
  <si>
    <t>０６１０</t>
  </si>
  <si>
    <t>０７１０</t>
  </si>
  <si>
    <t>０８１０</t>
  </si>
  <si>
    <t>０８１１</t>
  </si>
  <si>
    <t>０８２０</t>
  </si>
  <si>
    <t>０８２１</t>
  </si>
  <si>
    <t>０８３０</t>
  </si>
  <si>
    <t>０５４０</t>
  </si>
  <si>
    <t xml:space="preserve">情報区分コード ＝ </t>
  </si>
  <si>
    <t xml:space="preserve"> ・ 物流の情報を示す。</t>
  </si>
  <si>
    <t xml:space="preserve"> ・ 出荷情報が物流の情報を示すのに対し、ビジネス情報を示す。</t>
  </si>
  <si>
    <t xml:space="preserve"> ・ 受取拒否やＮＧ情報を含める。</t>
  </si>
  <si>
    <t xml:space="preserve"> ・ 入荷情報が物流の情報を示すのに対し、ビジネス情報を示す。</t>
  </si>
  <si>
    <t>手形</t>
  </si>
  <si>
    <t>請求支払コード表</t>
  </si>
  <si>
    <t>N = 浮動小数点数</t>
  </si>
  <si>
    <t>１.全ての請求情報を支払先に送る場合。</t>
  </si>
  <si>
    <t>※請求明細情報の繰返しを使用いたします。</t>
  </si>
  <si>
    <r>
      <t xml:space="preserve"> </t>
    </r>
    <r>
      <rPr>
        <sz val="11"/>
        <rFont val="ＭＳ Ｐゴシック"/>
        <family val="3"/>
      </rPr>
      <t xml:space="preserve">  </t>
    </r>
    <r>
      <rPr>
        <sz val="11"/>
        <rFont val="ＭＳ Ｐゴシック"/>
        <family val="3"/>
      </rPr>
      <t xml:space="preserve">  (出荷単位のヘッダー、詳細(＝ライン)情報共に使用。)</t>
    </r>
  </si>
  <si>
    <r>
      <t xml:space="preserve">   </t>
    </r>
    <r>
      <rPr>
        <sz val="11"/>
        <rFont val="ＭＳ Ｐゴシック"/>
        <family val="3"/>
      </rPr>
      <t xml:space="preserve">  </t>
    </r>
    <r>
      <rPr>
        <sz val="11"/>
        <rFont val="ＭＳ Ｐゴシック"/>
        <family val="3"/>
      </rPr>
      <t>(但し、出荷単位のヘッダー情報は不用)</t>
    </r>
  </si>
  <si>
    <t>発注者から返品された金額</t>
  </si>
  <si>
    <t>２.全ての請求情報を支払先に送る場合。</t>
  </si>
  <si>
    <t>※請求明細情報の繰返しを使用しません。</t>
  </si>
  <si>
    <t>３.出荷単位のサマリー情報のみを支払先に送る場合。</t>
  </si>
  <si>
    <r>
      <t xml:space="preserve"> </t>
    </r>
    <r>
      <rPr>
        <sz val="11"/>
        <rFont val="ＭＳ Ｐゴシック"/>
        <family val="3"/>
      </rPr>
      <t xml:space="preserve">  </t>
    </r>
    <r>
      <rPr>
        <sz val="11"/>
        <rFont val="ＭＳ Ｐゴシック"/>
        <family val="3"/>
      </rPr>
      <t xml:space="preserve">  (出荷単位のヘッダー情報のみ。詳細(＝ライン)情報は送らない。)</t>
    </r>
  </si>
  <si>
    <t>０７１１</t>
  </si>
  <si>
    <t>０７２０</t>
  </si>
  <si>
    <t>０７３０</t>
  </si>
  <si>
    <t xml:space="preserve"> ・ 返品の事前情報。実際の物の動きは無し。</t>
  </si>
  <si>
    <t xml:space="preserve"> ・ 実際の返品の物の動きを表す情報。</t>
  </si>
  <si>
    <t>請求明細情報　取引区分表</t>
  </si>
  <si>
    <t>取引区分</t>
  </si>
  <si>
    <t>符号</t>
  </si>
  <si>
    <t>＋</t>
  </si>
  <si>
    <t>－</t>
  </si>
  <si>
    <t xml:space="preserve"> ・ 出荷の訂正を行う場合には、赤黒方式を適用する。</t>
  </si>
  <si>
    <t xml:space="preserve"> ・ 請求の訂正を行う場合には、赤黒方式を適用する。</t>
  </si>
  <si>
    <t>荷主ｺｰﾄﾞ</t>
  </si>
  <si>
    <t>請求情報メッセージ体系</t>
  </si>
  <si>
    <t>請求ヘッダー情報に対応するメッセージはありません。</t>
  </si>
  <si>
    <t>支払ヘッダー情報は支払/入金時に１レコード発生します。</t>
  </si>
  <si>
    <t>※支払明細情報の繰返しを使用いたします。</t>
  </si>
  <si>
    <t>支払情報メッセージ体系</t>
  </si>
  <si>
    <t>１.全ての支払情報を請求先に送る場合。</t>
  </si>
  <si>
    <t>２.全ての支払情報を請求先に送る場合。</t>
  </si>
  <si>
    <t>※支払明細情報の繰返しを使用しません。</t>
  </si>
  <si>
    <t>※支払明細情報の繰返しを使用しません。</t>
  </si>
  <si>
    <r>
      <t xml:space="preserve">   </t>
    </r>
    <r>
      <rPr>
        <sz val="11"/>
        <rFont val="ＭＳ Ｐゴシック"/>
        <family val="3"/>
      </rPr>
      <t xml:space="preserve">  </t>
    </r>
    <r>
      <rPr>
        <sz val="11"/>
        <rFont val="ＭＳ Ｐゴシック"/>
        <family val="3"/>
      </rPr>
      <t>(但し、出荷単位のヘッダー情報は不用)</t>
    </r>
  </si>
  <si>
    <r>
      <t xml:space="preserve"> </t>
    </r>
    <r>
      <rPr>
        <sz val="11"/>
        <rFont val="ＭＳ Ｐゴシック"/>
        <family val="3"/>
      </rPr>
      <t xml:space="preserve">  </t>
    </r>
    <r>
      <rPr>
        <sz val="11"/>
        <rFont val="ＭＳ Ｐゴシック"/>
        <family val="3"/>
      </rPr>
      <t xml:space="preserve">  (出荷単位のヘッダー、詳細(＝ライン)情報共に使用。)</t>
    </r>
  </si>
  <si>
    <t>３.出荷単位のサマリー情報のみを請求先に送る場合。</t>
  </si>
  <si>
    <t>立方センチメートル (Cubic centimetre)</t>
  </si>
  <si>
    <t>支払案内情報　仕入区分表</t>
  </si>
  <si>
    <t>　</t>
  </si>
  <si>
    <t>０８３1</t>
  </si>
  <si>
    <t xml:space="preserve"> ・ 請求、支払の両メッセージに対する照合結果を表す情報。</t>
  </si>
  <si>
    <t xml:space="preserve"> ・ 請求、支払の両メッセージに対する照合結果を表す情報。</t>
  </si>
  <si>
    <t xml:space="preserve"> ・ 受注者側での請求照合に利用。入荷を伴わない、値引、調整伝票情報を含む。</t>
  </si>
  <si>
    <t>請求支払照合確認ヘッダー情報</t>
  </si>
  <si>
    <t>請求支払照合確認明細情報</t>
  </si>
  <si>
    <t>返品出荷情報</t>
  </si>
  <si>
    <t>返品入荷情報</t>
  </si>
  <si>
    <t xml:space="preserve"> ･ 照合結果が一致した場合にﾍｯﾀﾞｰ情報の照合額を0円で送信するか、</t>
  </si>
  <si>
    <t xml:space="preserve">   ﾃﾞｰﾀを送らないかは2社間の取り決めに従う。</t>
  </si>
  <si>
    <t xml:space="preserve"> ･ 金額を表す項目は、ﾃﾞｰﾀ送信側で認識している差額を送信する。</t>
  </si>
  <si>
    <t xml:space="preserve"> ･ 異議金額を表す項目は、ﾃﾞｰﾀ送信側で認識している金額を送信する。</t>
  </si>
  <si>
    <t>受注担当（全角）</t>
  </si>
  <si>
    <t>納入先名称（全角）</t>
  </si>
  <si>
    <t>納入先部門名称（全角）</t>
  </si>
  <si>
    <t>納入先住所（全角）</t>
  </si>
  <si>
    <t>荷主名称（全角）</t>
  </si>
  <si>
    <t>荷主部門名称（全角）</t>
  </si>
  <si>
    <t>受注担当(半角）</t>
  </si>
  <si>
    <t>納入先名称(半角）</t>
  </si>
  <si>
    <t>納入先部門名称(半角）</t>
  </si>
  <si>
    <t>納入先住所(半角）</t>
  </si>
  <si>
    <t>荷主名称(半角）</t>
  </si>
  <si>
    <t>荷主部門名称(半角）</t>
  </si>
  <si>
    <t>X</t>
  </si>
  <si>
    <t>備考(全角）</t>
  </si>
  <si>
    <t>明細備考(全角）</t>
  </si>
  <si>
    <t>製品名(全角）</t>
  </si>
  <si>
    <t>製品名(半角）</t>
  </si>
  <si>
    <t>正式名称(半角）</t>
  </si>
  <si>
    <t>ＰＯＳ名称(半角）</t>
  </si>
  <si>
    <t>ｼﾘｰｽﾞ商品名(半角）</t>
  </si>
  <si>
    <t>正式名称(全角）</t>
  </si>
  <si>
    <t>ＰＯＳ名称(全角）</t>
  </si>
  <si>
    <t>ｼﾘｰｽﾞ商品名(全角）</t>
  </si>
  <si>
    <t>X</t>
  </si>
  <si>
    <r>
      <t>L</t>
    </r>
    <r>
      <rPr>
        <sz val="11"/>
        <rFont val="ＭＳ Ｐゴシック"/>
        <family val="3"/>
      </rPr>
      <t>oop
ID</t>
    </r>
  </si>
  <si>
    <r>
      <t>L</t>
    </r>
    <r>
      <rPr>
        <sz val="11"/>
        <rFont val="ＭＳ Ｐゴシック"/>
        <family val="3"/>
      </rPr>
      <t>oop
回数</t>
    </r>
  </si>
  <si>
    <t>M1</t>
  </si>
  <si>
    <t>X</t>
  </si>
  <si>
    <t>支払合計額(税抜き)</t>
  </si>
  <si>
    <t>返品承認部門ｺｰﾄﾞ</t>
  </si>
  <si>
    <t>注文書の注文書番号（通常は発注者採番）</t>
  </si>
  <si>
    <t>発注者が発注行為を行った日付</t>
  </si>
  <si>
    <t>二者間で取引上使用されている受渡場所を表すｺｰﾄﾞ</t>
  </si>
  <si>
    <t>返品依頼情報</t>
  </si>
  <si>
    <t>返品承認情報</t>
  </si>
  <si>
    <t>０５</t>
  </si>
  <si>
    <t>支払案内情報　異義理由コード表</t>
  </si>
  <si>
    <t>Code</t>
  </si>
  <si>
    <t>異義理由</t>
  </si>
  <si>
    <t>障害（初期不良）</t>
  </si>
  <si>
    <t>誤出荷</t>
  </si>
  <si>
    <t>納入遅延</t>
  </si>
  <si>
    <t>仕入未計上</t>
  </si>
  <si>
    <t>返品未計上</t>
  </si>
  <si>
    <t>情報の種類を示すｺｰﾄﾞ</t>
  </si>
  <si>
    <t>ﾒｰｶｰが採番したISBNｺｰﾄﾞ</t>
  </si>
  <si>
    <t>単体での個数（ｿﾌﾄｳｪｱのﾊﾟｯｹｰｼﾞもので、１ｶｰﾄﾝ内の個数）</t>
  </si>
  <si>
    <t>単体での個数（ｿﾌﾄｳｪｱのﾊﾟｯｹｰｼﾞもので、１ﾊﾟﾚｯﾄ内の個数）</t>
  </si>
  <si>
    <t>M1</t>
  </si>
  <si>
    <t>ﾗｲｾﾝｽ商品（主としてｿﾌﾄｳｪｱ）のJANｺｰﾄﾞ</t>
  </si>
  <si>
    <t>ﾗｲｾﾝｽ商品（主としてｿﾌﾄｳｪｱ）のEANｺｰﾄﾞ（海外製品）</t>
  </si>
  <si>
    <t>ﾗｲｾﾝｽ商品（主としてｿﾌﾄｳｪｱ）のUPCｺｰﾄﾞ（米国製品）</t>
  </si>
  <si>
    <t>Y</t>
  </si>
  <si>
    <t>Y</t>
  </si>
  <si>
    <t>９９</t>
  </si>
  <si>
    <t>小切手</t>
  </si>
  <si>
    <t>０４</t>
  </si>
  <si>
    <t>期日現金</t>
  </si>
  <si>
    <t>０５</t>
  </si>
  <si>
    <t>相殺</t>
  </si>
  <si>
    <t>０６</t>
  </si>
  <si>
    <t>現金</t>
  </si>
  <si>
    <t>自動引落</t>
  </si>
  <si>
    <t>1:新規､3: 取り消し</t>
  </si>
  <si>
    <t>支払合計消費税額</t>
  </si>
  <si>
    <t>異議受注者製品ｺｰﾄﾞ</t>
  </si>
  <si>
    <t>X</t>
  </si>
  <si>
    <t>M2</t>
  </si>
  <si>
    <t>1:新規､2:更新</t>
  </si>
  <si>
    <t>M2</t>
  </si>
  <si>
    <t>　</t>
  </si>
  <si>
    <t>M1</t>
  </si>
  <si>
    <r>
      <t>L</t>
    </r>
    <r>
      <rPr>
        <sz val="11"/>
        <rFont val="ＭＳ Ｐゴシック"/>
        <family val="3"/>
      </rPr>
      <t>oop
ID</t>
    </r>
  </si>
  <si>
    <r>
      <t>L</t>
    </r>
    <r>
      <rPr>
        <sz val="11"/>
        <rFont val="ＭＳ Ｐゴシック"/>
        <family val="3"/>
      </rPr>
      <t>oop
回数</t>
    </r>
  </si>
  <si>
    <t>X</t>
  </si>
  <si>
    <t>異議請求明細書行番号</t>
  </si>
  <si>
    <t>異議出荷明細行番号</t>
  </si>
  <si>
    <t>受注者承認番号</t>
  </si>
  <si>
    <t>出荷消費税区分</t>
  </si>
  <si>
    <t>ライセンスの識別子</t>
  </si>
  <si>
    <t>ﾗｲｾﾝｽﾚﾍﾞﾙ</t>
  </si>
  <si>
    <t>0:通常､1:指定､2:以前､3:以降､4:指定(頃)､9:未定
（上旬、中旬、下旬等は２社間で取り決め）</t>
  </si>
  <si>
    <t>ﾗｲｾﾝｽの単位（ﾕｰｻﾞﾗｲｾﾝｽ、ｸﾗｲｱﾝﾄﾗｲｾﾝｽ等）を表す。単位は２社間で取り決め</t>
  </si>
  <si>
    <t xml:space="preserve"> ・ 注文の訂正を行う場合には、変更後の該当ラインの内容のみを送ることとし、</t>
  </si>
  <si>
    <t>赤黒や、差分のみでの訂正は行わない。</t>
  </si>
  <si>
    <t>※下請取引における訂正、取り消しの使用に関してはEIAJに準拠するものとし、</t>
  </si>
  <si>
    <t>下請法で認められる条件下でのみ使用可能とする。</t>
  </si>
  <si>
    <t xml:space="preserve"> （上記理由により、出荷情報では訂正区分は”２：訂正・更新 ”は使用不可。）</t>
  </si>
  <si>
    <t>ﾊﾞｰｼﾞｮﾝｱｯﾌﾟする前のﾒｰｶｰ名（ﾒｰｶｰが変わった場合）</t>
  </si>
  <si>
    <t>請求書単位の番号､請求者採番</t>
  </si>
  <si>
    <t>桁数</t>
  </si>
  <si>
    <t>文字データ（X、K属性)に関しては全てbyte数で表す。</t>
  </si>
  <si>
    <t>9属性に関して、ｎV(m)の場合、n=整数部の桁数、m=小数部の桁数を示す。</t>
  </si>
  <si>
    <t>(3V(2)の場合、3456の値を持つとき小数点は、4と5の間となる。)</t>
  </si>
  <si>
    <t>N属性に関して、nV(m)の場合、n=整数部の桁数、m=小数部の桁数を示す。</t>
  </si>
  <si>
    <t>(4V(2)の場合、-2345.6の値を持てる。)</t>
  </si>
  <si>
    <t>Y属性に関しては、8桁とする。</t>
  </si>
  <si>
    <t>属性</t>
  </si>
  <si>
    <t>X = 8bit文字列。シングルバイトのキャラクター。</t>
  </si>
  <si>
    <t>K = 16bit文字列。ダブルバイトのキャラクター。</t>
  </si>
  <si>
    <t>9 = 固定小数点正数。</t>
  </si>
  <si>
    <t>Y = 日付。8桁の場合、値はYYYYMMDDの形になる。</t>
  </si>
  <si>
    <t>シングルバイトのキャラクターとダブルバイトのキャラクターの文字数に比率は１：２とする。</t>
  </si>
  <si>
    <t>必須</t>
  </si>
  <si>
    <t>1 = 使用を推奨</t>
  </si>
  <si>
    <t>2 = 必須。但し桁数を短くすることは可能。</t>
  </si>
  <si>
    <t>3 = 必須。桁数、属性ともに変更不可。</t>
  </si>
  <si>
    <t>Loop ID</t>
  </si>
  <si>
    <t>同じコードを持っているものが一塊のセットとなって繰返される。</t>
  </si>
  <si>
    <t>Loopがネスト構造になる場合には、最初のLoop IDに続けて次のＬｏｏｐ IDを記述する。</t>
  </si>
  <si>
    <t>Loop 回数</t>
  </si>
  <si>
    <t>同じLoop IDを持つものをまとめて何回繰返すかを示す。</t>
  </si>
  <si>
    <t>Loop
ID</t>
  </si>
  <si>
    <r>
      <t>1</t>
    </r>
    <r>
      <rPr>
        <sz val="11"/>
        <rFont val="ＭＳ Ｐゴシック"/>
        <family val="3"/>
      </rPr>
      <t>:新規､3:取り消し</t>
    </r>
  </si>
  <si>
    <t>元オーダ出荷数量</t>
  </si>
  <si>
    <r>
      <t>ｶﾅ・英数字による備考。当該ﾒｯｾｰｼﾞに対する</t>
    </r>
    <r>
      <rPr>
        <sz val="11"/>
        <rFont val="ＭＳ Ｐゴシック"/>
        <family val="3"/>
      </rPr>
      <t>受注側の追記事項</t>
    </r>
  </si>
  <si>
    <r>
      <t>かな・漢字による備考。当該ﾒｯｾｰｼﾞに対する</t>
    </r>
    <r>
      <rPr>
        <sz val="11"/>
        <rFont val="ＭＳ Ｐゴシック"/>
        <family val="3"/>
      </rPr>
      <t>受注側の追記事項</t>
    </r>
  </si>
  <si>
    <r>
      <t>ｶﾅ・英数字による備考。当該ﾒｯｾｰｼﾞに対する</t>
    </r>
    <r>
      <rPr>
        <sz val="11"/>
        <rFont val="ＭＳ Ｐゴシック"/>
        <family val="3"/>
      </rPr>
      <t>受注側の追記事項</t>
    </r>
  </si>
  <si>
    <t>返品依頼に対する受注者側の承認番号</t>
  </si>
  <si>
    <t>1:新規</t>
  </si>
  <si>
    <r>
      <t>ｶﾅ・英数字による備考。当該ﾒｯｾｰｼﾞに対する</t>
    </r>
    <r>
      <rPr>
        <sz val="11"/>
        <rFont val="ＭＳ Ｐゴシック"/>
        <family val="3"/>
      </rPr>
      <t>発注側の追記事項</t>
    </r>
  </si>
  <si>
    <r>
      <t>かな・漢字による備考。当該ﾒｯｾｰｼﾞに対する</t>
    </r>
    <r>
      <rPr>
        <sz val="11"/>
        <rFont val="ＭＳ Ｐゴシック"/>
        <family val="3"/>
      </rPr>
      <t>発注側の追記事項</t>
    </r>
  </si>
  <si>
    <t>M2</t>
  </si>
  <si>
    <t>M1</t>
  </si>
  <si>
    <r>
      <t>M</t>
    </r>
    <r>
      <rPr>
        <sz val="11"/>
        <rFont val="ＭＳ Ｐゴシック"/>
        <family val="3"/>
      </rPr>
      <t>1</t>
    </r>
  </si>
  <si>
    <t>M2</t>
  </si>
  <si>
    <t>0:確定単価､1:単価未定､2:その他(特価など)</t>
  </si>
  <si>
    <t>0:今回請求対象への支払､1:繰越請求分への支払</t>
  </si>
  <si>
    <t>Y</t>
  </si>
  <si>
    <t>受注者側が請求書を発行した日付       （（法的に請求書が有効となる日付））</t>
  </si>
  <si>
    <t>請求明細金額と支払明細金額が一致しない場合、その理由を記述する</t>
  </si>
  <si>
    <t>01:障害（初期不良）、02::誤出荷、03:納入遅延、04:仕入未計上、05:返品未計上</t>
  </si>
  <si>
    <t>繰越金額(税抜き)-符号</t>
  </si>
  <si>
    <t>返品または増減価に対する受注側承認番号</t>
  </si>
  <si>
    <t>1:返品依頼に対して承認する､2:却下する、3:保留する</t>
  </si>
  <si>
    <t>01:初期不良(ﾊｰﾄﾞ) 02:ﾊﾟｯｹｰｼﾞ不良 03:ﾊﾞｸﾞ回収: 04:ﾊﾞｰｼﾞｮﾝｱｯﾌﾟ回収 
05:誤納品 99:その他返品</t>
  </si>
  <si>
    <t>受注者の変品入荷明細管理番号とする</t>
  </si>
  <si>
    <t>ﾃﾞｰﾀ処理番号。受信側でﾒｯｾｰｼﾞを処理する際の順位を示す番号。</t>
  </si>
  <si>
    <t>ﾒｯｾｰｼﾞが、新規あるいは既に送られたものの訂正、取り消しのいずれであるかを示す。
1:新規、2:訂正・更新、3:取り消し
（訂正･更新は金額以外の項目に対して行なうものとする。）
※下請取引における訂正、取り消しの使用に関してはEIAJに準拠するものとし、下請法で認められる条件下でのみ使用可能とする。</t>
  </si>
  <si>
    <t>受注者が受注処理を行った日付</t>
  </si>
  <si>
    <t>ｶﾅ・英数字による備考。当該ﾒｯｾｰｼﾞに対するﾒｯｾｰｼﾞ作成側の追記事項</t>
  </si>
  <si>
    <t>かな・漢字による備考。当該ﾒｯｾｰｼﾞに対するﾒｯｾｰｼﾞ作成側の追記事項</t>
  </si>
  <si>
    <t>発注担当（購買担当）に発注の依頼を行なう担当者(ｶﾅ名称 or ｺ-ﾄﾞ)（担当者氏名）</t>
  </si>
  <si>
    <t>(ｽﾍﾟｰｽ):確定注文に対する請､１:確定注文に対する受取り確認､
2:確定注文変更に対する請、4:確定注文変更に対する受取り確認</t>
  </si>
  <si>
    <t>ﾒｰｶｰが採番したEANｺｰﾄﾞ（海外製品）</t>
  </si>
  <si>
    <t>ﾒｰｶｰが採番したUPCｺｰﾄﾞ（米国製品）。先頭にゼロを付加する。</t>
  </si>
  <si>
    <t>発注者に商品の届く予定日</t>
  </si>
  <si>
    <t>発注者に商品が入荷された日付</t>
  </si>
  <si>
    <r>
      <t>二者間で取引上使用されている</t>
    </r>
    <r>
      <rPr>
        <sz val="11"/>
        <rFont val="ＭＳ Ｐゴシック"/>
        <family val="3"/>
      </rPr>
      <t>納入先を表すｺｰﾄﾞ</t>
    </r>
  </si>
  <si>
    <t>(桁数はJTRNに準拠)</t>
  </si>
  <si>
    <t>「－」、「（ ）」の使用は二社間で取決めを行う</t>
  </si>
  <si>
    <t>出荷時分箱個数</t>
  </si>
  <si>
    <t>形状区分=3の場合使用</t>
  </si>
  <si>
    <t>単体での個数（ｿﾌﾄｳｪｱのﾊﾟｯｹｰｼﾞもので、１ｹｰｽ内の個数）</t>
  </si>
  <si>
    <t>概算納期日数。欠品時に入荷されるまでの日数(物流日数は含めない)</t>
  </si>
  <si>
    <t>国際標準図書番号</t>
  </si>
  <si>
    <t>受注者が定めた製品ｺｰﾄﾞ（ﾗｲｾﾝｽ商品）</t>
  </si>
  <si>
    <t>受注側が管理する受注明細の識別子</t>
  </si>
  <si>
    <t>支払側が支払を行う日（振込の場合は振込をする日。
現金、小切手、手形の場合は受渡しをする日。）</t>
  </si>
  <si>
    <t>ﾃﾞｰﾀ作成時刻。HHMMSS（HH：00～24、MM：00～59、SS：00～59）</t>
  </si>
  <si>
    <t>請求明細単位の番号､請求者採番</t>
  </si>
  <si>
    <t>当月の支払額(税抜き)</t>
  </si>
  <si>
    <t>発注者に今回支払い義務のない金額(税抜き)</t>
  </si>
  <si>
    <t>金額の符号を示すコード。(ｽﾍﾟｰｽ 又は １）：ﾌﾟﾗｽ、２：ﾏｲﾅｽ</t>
  </si>
  <si>
    <t>受注側にて発行される納品書上の荷元郵便番号</t>
  </si>
  <si>
    <t>受注側にて発行される納品書上の荷元名称</t>
  </si>
  <si>
    <t>受注側にて発行される納品書上の荷元部門名称</t>
  </si>
  <si>
    <t>受注側にて発行される納品書上の荷元住所</t>
  </si>
  <si>
    <t>受注側にて発行される納品書上の荷元電話番号
(「－」、「（ ）」の使用は二社間で取決めを行う)</t>
  </si>
  <si>
    <t>受注側にて発行される納品書上の荷元ＦＡＸ番号
(「－」、「（ ）」の使用は二社間で取決めを行う)</t>
  </si>
  <si>
    <t>発注側発注担当(ｶﾅ名称 or ｺ-ﾄﾞ)</t>
  </si>
  <si>
    <t>発注側発注担当(漢字名称)</t>
  </si>
  <si>
    <t>発注者が返品する金額</t>
  </si>
  <si>
    <t>発注者が返品依頼行為を行なった日付</t>
  </si>
  <si>
    <t>発注者が返品依頼を行なう数量</t>
  </si>
  <si>
    <t>受注者が発注者からの返品依頼の承認を行なった日付</t>
  </si>
  <si>
    <t>受注者が発注者からの返品依頼を承認した商品の数量</t>
  </si>
  <si>
    <t>受注者が発注者からの返品依頼を承認した商品の単価</t>
  </si>
  <si>
    <t>受注者が発注者からの返品依頼を承認した金額</t>
  </si>
  <si>
    <t>発注側返品出荷管理番号</t>
  </si>
  <si>
    <t>発注者が返品行為を行なった日付</t>
  </si>
  <si>
    <t>受注側返品入荷管理番号</t>
  </si>
  <si>
    <t>発注者から返品された数量</t>
  </si>
  <si>
    <t>1:増価  2:減価</t>
  </si>
  <si>
    <t>受注者の増減価処理日</t>
  </si>
  <si>
    <t>発注担当（購買担当）に発注の依頼を行なう部門ｺｰﾄﾞ</t>
  </si>
  <si>
    <t>発注担当（購買担当）に発注の依頼を行なう部門名</t>
  </si>
  <si>
    <t>受渡場所を表す名称</t>
  </si>
  <si>
    <t>二者間で取引上使用されている市町村ｺｰﾄﾞ</t>
  </si>
  <si>
    <t>発注業務を行なう購買(発注)担当部門名</t>
  </si>
  <si>
    <t>発注業務を行なう購買(発注)担当部門名</t>
  </si>
  <si>
    <t>発注業務を行なう購買(発注)担当(ｶﾅ名称 or ｺ-ﾄﾞ)（担当者氏名）</t>
  </si>
  <si>
    <t>発注側の返品依頼を行なう部門のｺｰﾄﾞ</t>
  </si>
  <si>
    <t>発注側の返品依頼を行なう部門名</t>
  </si>
  <si>
    <t>発注側返品依頼担当(ｶﾅ名称 or ｺ-ﾄﾞ)（担当者氏名）</t>
  </si>
  <si>
    <t>発注側からの返品依頼を承認する受注側の部門ｺｰﾄﾞ</t>
  </si>
  <si>
    <t>発注側からの返品依頼を承認する受注側の部門名</t>
  </si>
  <si>
    <t>受注側返品承認担当(ｶﾅ名称 or ｺ-ﾄﾞ)（担当者氏名）</t>
  </si>
  <si>
    <t>1： 製品単位に個別に増減価する  2：仕入(出荷）後にまとめて増減価する</t>
  </si>
  <si>
    <t>(ｽﾍﾟｰｽ 又は １）：戦略物資非該当品  2： 戦略物資該当品</t>
  </si>
  <si>
    <t>データ項目定義</t>
  </si>
  <si>
    <t>ＢＰＩＤ ＝ ＨＷＳＷ００１Ａ</t>
  </si>
  <si>
    <t>注文番号</t>
  </si>
  <si>
    <t>受注側見積番号</t>
  </si>
  <si>
    <t>注文年月日</t>
  </si>
  <si>
    <t>受注年月日</t>
  </si>
  <si>
    <t>備考(半角）</t>
  </si>
  <si>
    <t>発注依頼担当(半角）</t>
  </si>
  <si>
    <t>発注依頼担当(全角）</t>
  </si>
  <si>
    <t>発注担当（購買担当）に発注の依頼を行なう担当者(漢字名称)（担当者氏名）</t>
  </si>
  <si>
    <t>一括納入区分</t>
  </si>
  <si>
    <t>注文受諾区分（ﾍﾀﾞ-）</t>
  </si>
  <si>
    <t>受注側出荷管理番号(伝票番号・物品）</t>
  </si>
  <si>
    <t>注文明細行番号</t>
  </si>
  <si>
    <t>注文受諾区分（明細）</t>
  </si>
  <si>
    <t>明細備考(半角）</t>
  </si>
  <si>
    <t>ｶﾅ・英数字による備考。当該ﾒｯｾｰｼﾞに対するﾒｯｾｰｼﾞ作成側の追記事項</t>
  </si>
  <si>
    <t>かな・漢字による備考。当該ﾒｯｾｰｼﾞに対するﾒｯｾｰｼﾞ作成側の追記事項</t>
  </si>
  <si>
    <t>ﾒｰｶｰが採番したJANｺｰﾄﾞ</t>
  </si>
  <si>
    <t>受注者製品ｺｰﾄﾞ</t>
  </si>
  <si>
    <t>注文数量</t>
  </si>
  <si>
    <r>
      <t>12V(</t>
    </r>
    <r>
      <rPr>
        <sz val="11"/>
        <rFont val="ＭＳ Ｐゴシック"/>
        <family val="3"/>
      </rPr>
      <t>5)</t>
    </r>
  </si>
  <si>
    <t>価格適用開始日</t>
  </si>
  <si>
    <t>消費税区分</t>
  </si>
  <si>
    <t>受注明細識別子</t>
  </si>
  <si>
    <t>請求対象期間(自:From)</t>
  </si>
  <si>
    <t>出荷基準､検収基準共に売上計上日</t>
  </si>
  <si>
    <t>請求対象期間(至:To)</t>
  </si>
  <si>
    <r>
      <t>出荷基準､検収基準共に</t>
    </r>
    <r>
      <rPr>
        <b/>
        <sz val="11"/>
        <rFont val="ＭＳ Ｐゴシック"/>
        <family val="3"/>
      </rPr>
      <t>売上</t>
    </r>
    <r>
      <rPr>
        <sz val="11"/>
        <rFont val="ＭＳ Ｐゴシック"/>
        <family val="3"/>
      </rPr>
      <t>計上日</t>
    </r>
  </si>
  <si>
    <t>取引形態</t>
  </si>
  <si>
    <t>支払対象期間(自:From)</t>
  </si>
  <si>
    <t>出荷基準､検収基準共に売上計上日</t>
  </si>
  <si>
    <t>支払対象期間(至:To)</t>
  </si>
  <si>
    <t>当月請求金額(税抜き)</t>
  </si>
  <si>
    <t>繰越不可金額(税抜き)</t>
  </si>
  <si>
    <t>当月の支払額(税額)</t>
  </si>
  <si>
    <t>前月売上金額(税抜き)</t>
  </si>
  <si>
    <t>前月売上消費税額</t>
  </si>
  <si>
    <t>前月売上金額(税額)</t>
  </si>
  <si>
    <t>支払金額(税抜き)</t>
  </si>
  <si>
    <t>ﾃﾞｰﾀ作成時間</t>
  </si>
  <si>
    <t>取引区分</t>
  </si>
  <si>
    <t>当該伝票が繰越伝票であることを示す｡0:今回請求､1:繰越分</t>
  </si>
  <si>
    <t>出荷日</t>
  </si>
  <si>
    <t>売上金額(税抜き)</t>
  </si>
  <si>
    <t>繰越支払区分</t>
  </si>
  <si>
    <t>仕入計上日</t>
  </si>
  <si>
    <t>仕入伝票合計金額(税抜き)</t>
  </si>
  <si>
    <t>請求数量</t>
  </si>
  <si>
    <t>請求明細金額(税抜き)</t>
  </si>
  <si>
    <t>当月請求消費税額</t>
  </si>
  <si>
    <t>当月の請求額(税額)</t>
  </si>
  <si>
    <t>当月請求金額(税込)</t>
  </si>
  <si>
    <t>支払期日</t>
  </si>
  <si>
    <t>請求側が求めている支払の期限</t>
  </si>
  <si>
    <t>前月請求金額(税抜き)</t>
  </si>
  <si>
    <t>前月請求消費税額</t>
  </si>
  <si>
    <t>入金額(税抜き)</t>
  </si>
  <si>
    <t>手形期日</t>
  </si>
  <si>
    <t>繰越不可金額(税込)</t>
  </si>
  <si>
    <t>入金累計額(税抜き)</t>
  </si>
  <si>
    <t>入金累計消費税額</t>
  </si>
  <si>
    <t>請求書発行日</t>
  </si>
  <si>
    <t>繰越不可消費税額</t>
  </si>
  <si>
    <t>出荷基準､検収基準共に計上日､繰越分も同様</t>
  </si>
  <si>
    <t>売上消費税額</t>
  </si>
  <si>
    <t>入金額(税抜き)-符号</t>
  </si>
  <si>
    <t>金額の符号を示すコード。(ｽﾍﾟｰｽ 又は １）：ﾌﾟﾗｽ、２：ﾏｲﾅｽ</t>
  </si>
  <si>
    <t>入金消費税額-符号</t>
  </si>
  <si>
    <t>金額の符号を示すコード。(ｽﾍﾟｰｽ 又は １）：ﾌﾟﾗｽ、２：ﾏｲﾅｽ</t>
  </si>
  <si>
    <t>前月請求金額(税抜き)-符号</t>
  </si>
  <si>
    <t>前月請求消費税額-符号</t>
  </si>
  <si>
    <t>前月売上金額(税抜き)-符号</t>
  </si>
  <si>
    <t>前月売上消費税額-符号</t>
  </si>
  <si>
    <t>請求合計額(税抜き)</t>
  </si>
  <si>
    <t>当月の請求額(税抜き)</t>
  </si>
  <si>
    <t>請求合計消費税額</t>
  </si>
  <si>
    <t>当月の請求額(税額)</t>
  </si>
  <si>
    <t>当月の支払額(税抜き)</t>
  </si>
  <si>
    <t>当月の支払額(税額)</t>
  </si>
  <si>
    <t>分割理由(ヘッダー)</t>
  </si>
  <si>
    <t>支払数量</t>
  </si>
  <si>
    <t>支払明細金額(税抜き)</t>
  </si>
  <si>
    <t>当月請求金額(税抜き)-符号</t>
  </si>
  <si>
    <t>当月請求消費税額-符号</t>
  </si>
  <si>
    <t>当月請求金額(税込)-符号</t>
  </si>
  <si>
    <t>仕入計上日</t>
  </si>
  <si>
    <t>異議売上金額（税抜き）</t>
  </si>
  <si>
    <t>異議繰越消費税額</t>
  </si>
  <si>
    <t>異議繰越不可金額（税抜き）</t>
  </si>
  <si>
    <t>異議請求金額（税抜き）</t>
  </si>
  <si>
    <t>異議入金累計額（税抜き）</t>
  </si>
  <si>
    <t>異議発注明細行番号</t>
  </si>
  <si>
    <t>異議受注明細行番号</t>
  </si>
  <si>
    <t>製品個別仕切価格</t>
  </si>
  <si>
    <t>異議請求明細金額（税抜き）</t>
  </si>
  <si>
    <t>異議理由内容</t>
  </si>
  <si>
    <t>照合管理番号</t>
  </si>
  <si>
    <t>繰越消費税額-符号</t>
  </si>
  <si>
    <t>X</t>
  </si>
  <si>
    <t>繰越不可金額(税抜き)-符号</t>
  </si>
  <si>
    <t>繰越不可金額(税込)-符号</t>
  </si>
  <si>
    <t>繰越不可消費税額-符号</t>
  </si>
  <si>
    <t>異議繰越金額（税抜き）-符号</t>
  </si>
  <si>
    <t>異議繰越消費税額-符号</t>
  </si>
  <si>
    <t>異議繰越不可金額（税抜き）-符号</t>
  </si>
  <si>
    <t>異議繰越不可消費税額-符号</t>
  </si>
  <si>
    <t>消費税額-符号</t>
  </si>
  <si>
    <t>支払金額(税抜き)-符号</t>
  </si>
  <si>
    <t>売上金額(税抜き)-符号</t>
  </si>
  <si>
    <t>仕入伝票合計金額-符号</t>
  </si>
  <si>
    <t>売上消費税額-符号</t>
  </si>
  <si>
    <t>入金累計額(税抜き)-符号</t>
  </si>
  <si>
    <t>金額の符号を示すコード。(ｽﾍﾟｰｽ 又は １）：ﾌﾟﾗｽ、２：ﾏｲﾅｽ</t>
  </si>
  <si>
    <t>金額の符号を示すコード。(ｽﾍﾟｰｽ 又は １）：ﾌﾟﾗｽ、２：ﾏｲﾅｽ</t>
  </si>
  <si>
    <t>請求明細金額(税抜き)-符号</t>
  </si>
  <si>
    <t>請求合計額-符号</t>
  </si>
  <si>
    <t>支払合計額-符号</t>
  </si>
  <si>
    <t>金額の符号を示すコード。(ｽﾍﾟｰｽ 又は １）：ﾌﾟﾗｽ、２：ﾏｲﾅｽ</t>
  </si>
  <si>
    <t>異議請求消費税額-符号</t>
  </si>
  <si>
    <t>異議入金累計額（税抜き）-符号</t>
  </si>
  <si>
    <t>金額の符号を示すコード。(ｽﾍﾟｰｽ 又は １）：ﾌﾟﾗｽ、２：ﾏｲﾅｽ</t>
  </si>
  <si>
    <t>異議請求明細金額（税抜き）-符号</t>
  </si>
  <si>
    <t>照合額-符号</t>
  </si>
  <si>
    <t>ﾒｰｶｰ名</t>
  </si>
  <si>
    <t>ﾒｰｶｰｺｰﾄﾞ</t>
  </si>
  <si>
    <t>荷主担当者(半角）</t>
  </si>
  <si>
    <t>受注側にて発行される納品書上の荷元担当者(ｶﾅ名称 or ｺ-ﾄﾞ)</t>
  </si>
  <si>
    <t>荷主担当者(漢字）</t>
  </si>
  <si>
    <t>受注側にて発行される納品書上の荷元担当者(漢字名称)</t>
  </si>
  <si>
    <t>荷受担当者(半角）</t>
  </si>
  <si>
    <r>
      <t>発注側の荷受担当者</t>
    </r>
    <r>
      <rPr>
        <sz val="11"/>
        <rFont val="ＭＳ Ｐゴシック"/>
        <family val="3"/>
      </rPr>
      <t>(ｶﾅ名称 or ｺ-ﾄﾞ)</t>
    </r>
  </si>
  <si>
    <t>荷受担当者(漢字）</t>
  </si>
  <si>
    <r>
      <t>発注側の荷受担当者</t>
    </r>
    <r>
      <rPr>
        <sz val="11"/>
        <rFont val="ＭＳ Ｐゴシック"/>
        <family val="3"/>
      </rPr>
      <t>(漢字名称)</t>
    </r>
  </si>
  <si>
    <t>受注側にて発行される納品書上の荷元を示すコード
(二者間で取引上使用されているｺｰﾄﾞ)</t>
  </si>
  <si>
    <t>荷主郵便番号</t>
  </si>
  <si>
    <t>荷主住所(半角）</t>
  </si>
  <si>
    <t>荷主住所（全角）</t>
  </si>
  <si>
    <t>荷主電話番号</t>
  </si>
  <si>
    <t>荷主FAX番号</t>
  </si>
  <si>
    <t>発注担当(半角）</t>
  </si>
  <si>
    <t>発注担当（全角）</t>
  </si>
  <si>
    <t>返品依頼番号</t>
  </si>
  <si>
    <t>発注側返品管理番号</t>
  </si>
  <si>
    <t>返品依頼明細行番号</t>
  </si>
  <si>
    <t>返品承認区分</t>
  </si>
  <si>
    <t>返品予定日</t>
  </si>
  <si>
    <t>返品理由コード</t>
  </si>
  <si>
    <t>返品出荷番号</t>
  </si>
  <si>
    <t>返品出荷明細行番号</t>
  </si>
  <si>
    <t>返品入荷日</t>
  </si>
  <si>
    <t>返品入荷明細行番号</t>
  </si>
  <si>
    <t>返品理由内容</t>
  </si>
  <si>
    <t>価格適用終了日</t>
  </si>
  <si>
    <t>変更可能最終日</t>
  </si>
  <si>
    <t>発注者製品ｺｰﾄﾞ</t>
  </si>
  <si>
    <t>合計金額（ﾍﾀﾞｰ）</t>
  </si>
  <si>
    <t>出荷消費税率</t>
  </si>
  <si>
    <t>出荷消費税額-符号</t>
  </si>
  <si>
    <t>金額の符号を示すコード。(ｽﾍﾟｰｽ 又は １）：ﾌﾟﾗｽ、２：ﾏｲﾅｽ</t>
  </si>
  <si>
    <t>出荷消費税額(ﾍﾀﾞｰ)</t>
  </si>
  <si>
    <t>出荷消費税明細額</t>
  </si>
  <si>
    <t>請求数量-符号</t>
  </si>
  <si>
    <t>数量の符号を示すコード。(ｽﾍﾟｰｽ 又は １）：ﾌﾟﾗｽ、２：ﾏｲﾅｽ</t>
  </si>
  <si>
    <t>支払数量-符号</t>
  </si>
  <si>
    <t>支払消費税額-符号</t>
  </si>
  <si>
    <t>支払消費税額</t>
  </si>
  <si>
    <t>返品数量</t>
  </si>
  <si>
    <t>発注者が返品する数量</t>
  </si>
  <si>
    <t>返品依頼数量</t>
  </si>
  <si>
    <t>返品依頼単価</t>
  </si>
  <si>
    <t>発注者が返品依頼を行なう商品の単価</t>
  </si>
  <si>
    <t>返品依頼金額</t>
  </si>
  <si>
    <t>発注者が返品依頼を行なう金額</t>
  </si>
  <si>
    <t>返品承認数量</t>
  </si>
  <si>
    <t>返品承認単価</t>
  </si>
  <si>
    <t>返品承認金額</t>
  </si>
  <si>
    <t>返品出荷番号</t>
  </si>
  <si>
    <t>返品出荷日</t>
  </si>
  <si>
    <t>返品入荷番号</t>
  </si>
  <si>
    <t>返品入荷数量</t>
  </si>
  <si>
    <t>返品入荷金額</t>
  </si>
  <si>
    <t>増減価区分</t>
  </si>
  <si>
    <t>増減価申請番号</t>
  </si>
  <si>
    <t>受注側増減価申請番号</t>
  </si>
  <si>
    <t>増減価出荷番号</t>
  </si>
  <si>
    <t>受注側出荷管理番号(増減価）</t>
  </si>
  <si>
    <t>増減価単価</t>
  </si>
  <si>
    <t>今回増減価対象数量区分</t>
  </si>
  <si>
    <t xml:space="preserve">1:全数(未出荷含む）  2:出荷済数量 </t>
  </si>
  <si>
    <t>今回増減価数量</t>
  </si>
  <si>
    <t>今回増減価数量</t>
  </si>
  <si>
    <t>発注依頼部門ｺｰﾄﾞ</t>
  </si>
  <si>
    <t>発注依頼部門名(半角)</t>
  </si>
  <si>
    <t>発注依頼部門名(全角)</t>
  </si>
  <si>
    <t>納期差異区分</t>
  </si>
  <si>
    <t>受渡場所名(半角)</t>
  </si>
  <si>
    <t>受渡場所名(全角)</t>
  </si>
  <si>
    <t>市町村ｺｰﾄﾞ</t>
  </si>
  <si>
    <t>発注部門名(半角)</t>
  </si>
  <si>
    <t>発注部門名(全角)</t>
  </si>
  <si>
    <t>発注担当(半角）</t>
  </si>
  <si>
    <t>発注担当(全角）</t>
  </si>
  <si>
    <t>発注業務を行なう購買(発注)担当(漢字名称)（担当者氏名）</t>
  </si>
  <si>
    <t>返品依頼部門ｺｰﾄﾞ</t>
  </si>
  <si>
    <t>返品依頼部門名(半角)</t>
  </si>
  <si>
    <t>返品依頼部門名(全角)</t>
  </si>
  <si>
    <t>返品依頼担当(半角）</t>
  </si>
  <si>
    <t>返品依頼担当(全角）</t>
  </si>
  <si>
    <t>返品承認部門名(半角)</t>
  </si>
  <si>
    <t>返品承認部門名(全角)</t>
  </si>
  <si>
    <t>返品承認担当(半角）</t>
  </si>
  <si>
    <t>返品承認担当(全角）</t>
  </si>
  <si>
    <t>受注側返品承認担当(漢字名称)（担当者氏名）</t>
  </si>
  <si>
    <t>増減価種別</t>
  </si>
  <si>
    <t>戦略物資区分</t>
  </si>
  <si>
    <t>異義数量-符号</t>
  </si>
  <si>
    <t>数量の符号を示すコード。(ｽﾍﾟｰｽ 又は １）：ﾌﾟﾗｽ、２：ﾏｲﾅｽ</t>
  </si>
  <si>
    <t>前回納期回答を行った日付（一注文に対して，納期回答を複数回行う場合）。</t>
  </si>
  <si>
    <t>入荷情報に含まれる明細を識別するための番号。1から昇順に付番。</t>
  </si>
  <si>
    <t>出荷情報に含まれる明細を識別するための番号。1から昇順に付番。</t>
  </si>
  <si>
    <t>確定注文情報に含まれる明細を識別するための番号。1から昇順に付番。</t>
  </si>
  <si>
    <t>前回の納期回答で回答した納期</t>
  </si>
  <si>
    <t>前回の納期回答で回答した納入数量</t>
  </si>
  <si>
    <t>今回納期回答を行った日付</t>
  </si>
  <si>
    <t>今回の納期回答で回答する納期</t>
  </si>
  <si>
    <t>今回の納期回答で回答する納入数量</t>
  </si>
  <si>
    <t>当月の請求額(税抜き)</t>
  </si>
  <si>
    <t>繰越しをせず，支払う金額(税抜き)。</t>
  </si>
  <si>
    <t>前月売上金額(税抜き)</t>
  </si>
  <si>
    <t>当該明細の支払金額(税抜き)</t>
  </si>
  <si>
    <t>支払明細情報に含まれる明細を識別するための番号。1から昇順に付番。</t>
  </si>
  <si>
    <t>仕入伝票上の明細を識別するための番号。</t>
  </si>
  <si>
    <t>請求明細情報に含まれる明細を識別するための番号。1から昇順に付番。</t>
  </si>
  <si>
    <t>当該明細の請求金額。消費税を含まない。</t>
  </si>
  <si>
    <t>前回繰越した支払残のうち，入金済みの消費税額。</t>
  </si>
  <si>
    <t>当該明細の消費税額。請求明細金額（税抜き）に消費税税額を乗じたもの。</t>
  </si>
  <si>
    <t>前回繰越した支払残のうち，入金済みの金額。</t>
  </si>
  <si>
    <t>繰越しをせず，支払う金額。消費税を含む。</t>
  </si>
  <si>
    <t>当該請求の締めの時点で，入金済みの金額の累計。</t>
  </si>
  <si>
    <t>当該請求の締めの時点で，入金済みの消費税額の累計。</t>
  </si>
  <si>
    <t>繰越しをせず，支払う消費税の金額。</t>
  </si>
  <si>
    <t>当該取引に適用される消費税率。</t>
  </si>
  <si>
    <t>取引先から受信した売上金額に異議がある場合，当方が主張する売上げ金額。</t>
  </si>
  <si>
    <t>取引先から受信した税率に異議がある場合，当方が主張する税率。</t>
  </si>
  <si>
    <t>取引先から受信した消費税区分に異議がある場合，当方が主張する消費税区分。</t>
  </si>
  <si>
    <t>取引先から受信した繰越消費税額に異議がある場合，当方が主張する繰越消費税額。</t>
  </si>
  <si>
    <t>取引先から受信した繰越不可金額に異議がある場合，当方が主張する繰越不可金額。</t>
  </si>
  <si>
    <t>取引先から受信した請求金額（税抜き）に異議がある場合，当方が主張する請求金額（税抜き）。</t>
  </si>
  <si>
    <t>取引先から受信した請求消費税額に異議がある場合，当方が主張する請求消費税額。</t>
  </si>
  <si>
    <t>取引先から受信した入金累計額（税抜き）に異議がある場合，当方が主張する入金累計額（税抜き）　。</t>
  </si>
  <si>
    <t>取引先から受信した入金累計消費税額に異議がある場合，当方が主張する入金累計消費税額。</t>
  </si>
  <si>
    <t>請求・支払の照合を行う際の管理番号</t>
  </si>
  <si>
    <t>当該メッセージで照合した金額の合計。</t>
  </si>
  <si>
    <t>返品依頼情報に含まれる明細を識別するための番号。1から昇順に付番。</t>
  </si>
  <si>
    <t>返品出荷情報に含まれる明細を識別するための番号。1から昇順に付番。</t>
  </si>
  <si>
    <t>返品する理由を述べた文章。</t>
  </si>
  <si>
    <t>エンドユーザの名称。</t>
  </si>
  <si>
    <t>当該明細の内容を，ＥＤＩのメッセージで変更できる最終期限の日付。</t>
  </si>
  <si>
    <t>当該メッセージに含まれる明細金額（27333）の合計。</t>
  </si>
  <si>
    <t>合計金額に消費税率を乗じたもの。又は，出荷消費税明細額の合計。</t>
  </si>
  <si>
    <t>当該明細の商品の消費税額。名細金額に出荷消費税率を乗じたもの。</t>
  </si>
  <si>
    <t>当該明細の消費税額。支払明細金額（税抜き）に消費税税額を乗じたもの。</t>
  </si>
  <si>
    <t>当該メッセージで通知する増減価の合計金額。</t>
  </si>
  <si>
    <t>ﾏﾙﾁ明細。１明細には１情報として使用し、１明細内に複数の情報をセットしない。</t>
  </si>
  <si>
    <t>12V(3)</t>
  </si>
  <si>
    <t>希望納期（納入指定日）と回答納期の差異  1：希望通り  2：希望通りでない</t>
  </si>
  <si>
    <t>発注側返品依頼担当(漢字名称)（担当者氏名）</t>
  </si>
  <si>
    <t>伝票(請求明細)の合計枚数</t>
  </si>
  <si>
    <t>支払が手形の場合、振込先銀行ｺｰﾄﾞ､全銀協ｺｰﾄﾞ(約定で決めた１口座)</t>
  </si>
  <si>
    <t>支払が手形の場合、振込先銀行支店ｺｰﾄﾞ､全銀協ｺｰﾄﾞ</t>
  </si>
  <si>
    <t>支払が手形の場合、振込先口座預金種目</t>
  </si>
  <si>
    <t>支払が手形の場合、振込先口座番号</t>
  </si>
  <si>
    <t>支払が手形の場合、振込先口座名義人名</t>
  </si>
  <si>
    <t>仕入､値引､仕入返品､その他調整等伝票番号(発注者採番のもの)</t>
  </si>
  <si>
    <t>支払対象となる請求年月YYYYMM</t>
  </si>
  <si>
    <t>X</t>
  </si>
  <si>
    <t>(ｽﾍﾟｰｽ)：仕切、1:仕切以外</t>
  </si>
  <si>
    <t>支払日</t>
  </si>
  <si>
    <t>Y</t>
  </si>
  <si>
    <t>受注者が請求の対象とする数量</t>
  </si>
  <si>
    <t>入金消費税額</t>
  </si>
  <si>
    <t>請求明細消費税額</t>
  </si>
  <si>
    <t>繰越金額(税抜き)</t>
  </si>
  <si>
    <t>Y</t>
  </si>
  <si>
    <t>繰越消費税額</t>
  </si>
  <si>
    <t>Y</t>
  </si>
  <si>
    <t>売上計上日</t>
  </si>
  <si>
    <t>Y</t>
  </si>
  <si>
    <t>消費税税率</t>
  </si>
  <si>
    <r>
      <t>2</t>
    </r>
    <r>
      <rPr>
        <sz val="11"/>
        <rFont val="ＭＳ Ｐゴシック"/>
        <family val="3"/>
      </rPr>
      <t>V(3)</t>
    </r>
  </si>
  <si>
    <t>X</t>
  </si>
  <si>
    <t>X</t>
  </si>
  <si>
    <r>
      <t>L</t>
    </r>
    <r>
      <rPr>
        <sz val="11"/>
        <rFont val="ＭＳ Ｐゴシック"/>
        <family val="3"/>
      </rPr>
      <t>oop
ID</t>
    </r>
  </si>
  <si>
    <r>
      <t>L</t>
    </r>
    <r>
      <rPr>
        <sz val="11"/>
        <rFont val="ＭＳ Ｐゴシック"/>
        <family val="3"/>
      </rPr>
      <t>oop
回数</t>
    </r>
  </si>
  <si>
    <t>M1</t>
  </si>
  <si>
    <t>M2</t>
  </si>
  <si>
    <t>Loop
ID</t>
  </si>
  <si>
    <t>Loop
回数</t>
  </si>
  <si>
    <t>1:新規､2:更新</t>
  </si>
  <si>
    <t>情報区分コード ＝ ０９ＸＸ</t>
  </si>
  <si>
    <t>０９１０</t>
  </si>
  <si>
    <t>1:新規､2:更新</t>
  </si>
  <si>
    <t>基本的にはメーカーが採番するＪＡＮコード
*JANコード若しくは受注者製品ｺｰﾄﾞについてはどちらか必須</t>
  </si>
  <si>
    <t>メーカ型番
*JANコード若しくは受注者製品ｺｰﾄﾞについてはどちらか必須</t>
  </si>
  <si>
    <t>分箱情報の個別の情報</t>
  </si>
  <si>
    <t>分箱情報の個別の情報（形状区分=3の場合使用）</t>
  </si>
  <si>
    <t>M7</t>
  </si>
  <si>
    <r>
      <t>1</t>
    </r>
    <r>
      <rPr>
        <sz val="11"/>
        <rFont val="ＭＳ Ｐゴシック"/>
        <family val="3"/>
      </rPr>
      <t>:新規､2:訂正､3:取り消し</t>
    </r>
  </si>
  <si>
    <r>
      <t>1:通常</t>
    </r>
    <r>
      <rPr>
        <sz val="11"/>
        <rFont val="ＭＳ Ｐゴシック"/>
        <family val="3"/>
      </rPr>
      <t>､2:訂正</t>
    </r>
  </si>
  <si>
    <t xml:space="preserve"> </t>
  </si>
  <si>
    <t>　</t>
  </si>
  <si>
    <t>M2</t>
  </si>
  <si>
    <t>Loop
ID</t>
  </si>
  <si>
    <t>Loop
回数</t>
  </si>
  <si>
    <t>1:新規､2:更新</t>
  </si>
  <si>
    <t>　</t>
  </si>
  <si>
    <t>M1</t>
  </si>
  <si>
    <t>M2</t>
  </si>
  <si>
    <t>伝票（請求支払照合確認明細情報）の合計枚数</t>
  </si>
  <si>
    <t>M1</t>
  </si>
  <si>
    <t>ﾊﾞｰｼﾞｮﾝｱｯﾌﾟする前の製品のJANｺｰﾄﾞ（当該製品が旧製品の後継である場合）</t>
  </si>
  <si>
    <t>ﾊﾞｰｼﾞｮﾝｱｯﾌﾟする前の製品のEANｺｰﾄﾞ（当該製品が旧製品の後継である場合）</t>
  </si>
  <si>
    <t>（最後に記述されているLoop IDがマルチ明細番号になる。）</t>
  </si>
  <si>
    <t>M1</t>
  </si>
  <si>
    <t>M1・M2</t>
  </si>
  <si>
    <t>M1・M2・M3</t>
  </si>
  <si>
    <t>M1・M4</t>
  </si>
  <si>
    <t>M5</t>
  </si>
  <si>
    <t>ﾊﾞｰｼﾞｮﾝｱｯﾌﾟする前の製品のUPCｺｰﾄﾞ（当該製品が旧製品の後継である場合）</t>
  </si>
  <si>
    <t>ﾊﾞｰｼﾞｮﾝｱｯﾌﾟする前の製品のISBNｺｰﾄﾞ（当該製品が旧製品の後継である場合）</t>
  </si>
  <si>
    <t>ﾊﾞｰｼﾞｮﾝｱｯﾌﾟする前の製品のﾒｰｶｰ型番（当該製品が旧製品の後継である場合）</t>
  </si>
  <si>
    <t>ﾊﾞｰｼﾞｮﾝｱｯﾌﾟする前の製品のﾃﾞｨｽﾄﾘﾋﾞｭｰﾀ型番
（当該製品が旧製品の後継である場合）</t>
  </si>
  <si>
    <t>支払単位の番号､発注者採番</t>
  </si>
  <si>
    <t>1:新規</t>
  </si>
  <si>
    <t>増減価情報</t>
  </si>
  <si>
    <t>X</t>
  </si>
  <si>
    <t>K</t>
  </si>
  <si>
    <t>入荷基準､検収基準共に仕入計上日､繰越分も同様</t>
  </si>
  <si>
    <t>受注者が入荷処理を行なった日付</t>
  </si>
  <si>
    <t>増減価の差額単価</t>
  </si>
  <si>
    <t>受注者からまだ出荷されていない数量</t>
  </si>
  <si>
    <t>返品日</t>
  </si>
  <si>
    <t>返品金額</t>
  </si>
  <si>
    <t>返品依頼日</t>
  </si>
  <si>
    <t>返品承認日</t>
  </si>
  <si>
    <t>増減価処理日</t>
  </si>
  <si>
    <t>Y</t>
  </si>
  <si>
    <t>X</t>
  </si>
  <si>
    <t>増減価合計金額</t>
  </si>
  <si>
    <t>未出荷数量</t>
  </si>
  <si>
    <t>別紙ｺｰﾄﾞ表参照｡支払方法の併用可能</t>
  </si>
  <si>
    <t>FBにて個別消し込みに利用</t>
  </si>
  <si>
    <t>※仕入区分表を参照</t>
  </si>
  <si>
    <t>受注側の商品出荷日</t>
  </si>
  <si>
    <t>（単価 × 数量）の金額(税抜き)</t>
  </si>
  <si>
    <t>当月の請求額(税込額)</t>
  </si>
  <si>
    <t>前月の請求額(税抜き)</t>
  </si>
  <si>
    <t>前月の請求額(税額)</t>
  </si>
  <si>
    <t>支払が手形の場合、請求側が求めている手形の決済期日</t>
  </si>
  <si>
    <t>発注者に今回支払い義務のない金額(税額)</t>
  </si>
  <si>
    <t>（売上金額 × 売上消費税額）の金額</t>
  </si>
  <si>
    <t>請求合計額と支払請求額が一致しない場合、その理由を記述する</t>
  </si>
  <si>
    <t>エンドユーザー名称</t>
  </si>
  <si>
    <t>1:新規､3: 取り消し</t>
  </si>
  <si>
    <t>K</t>
  </si>
  <si>
    <t>発注者が請求の対象とする数量</t>
  </si>
  <si>
    <t>支払明細消費税額</t>
  </si>
  <si>
    <t>分割理由(明細)</t>
  </si>
  <si>
    <t>金額の符号を示すコード。(ｽﾍﾟｰｽ 又は １）：ﾌﾟﾗｽ、２：ﾏｲﾅｽ</t>
  </si>
  <si>
    <t>X</t>
  </si>
  <si>
    <t>異議税区分</t>
  </si>
  <si>
    <t>異議税率</t>
  </si>
  <si>
    <t>2V(3)</t>
  </si>
  <si>
    <t>異議売上消費税区分</t>
  </si>
  <si>
    <t>異議繰越金額（税抜き）</t>
  </si>
  <si>
    <t>発注者に今回支払い義務のない金額</t>
  </si>
  <si>
    <t>異議繰越不可消費税額</t>
  </si>
  <si>
    <t>異議請求消費税額</t>
  </si>
  <si>
    <t>異議入金累計消費税額</t>
  </si>
  <si>
    <t>X</t>
  </si>
  <si>
    <t>異議数量</t>
  </si>
  <si>
    <t>異議単価</t>
  </si>
  <si>
    <t>12V(3)</t>
  </si>
  <si>
    <t>異議請求明細消費税額</t>
  </si>
  <si>
    <t>異議理由ｺｰﾄﾞ</t>
  </si>
  <si>
    <t>X</t>
  </si>
  <si>
    <t>K</t>
  </si>
  <si>
    <t>請求（支払）に対して、支払（検収）を保留する理由を記述する。</t>
  </si>
  <si>
    <t>照合額</t>
  </si>
  <si>
    <t>X</t>
  </si>
  <si>
    <t>入金累計消費税額-符号</t>
  </si>
  <si>
    <t>X</t>
  </si>
  <si>
    <t>請求明細消費税額-符号</t>
  </si>
  <si>
    <t>請求合計消費税額-符号</t>
  </si>
  <si>
    <t>支払合計消費税額-符号</t>
  </si>
  <si>
    <t>支払明細金額(税抜き)-符号</t>
  </si>
  <si>
    <t>支払明細消費税額-符号</t>
  </si>
  <si>
    <t>異議売上金額（税抜き）-符号</t>
  </si>
  <si>
    <t>異議請求金額（税抜き）-符号</t>
  </si>
  <si>
    <t>金額の符号を示すコード。(ｽﾍﾟｰｽ 又は １）：ﾌﾟﾗｽ、２：ﾏｲﾅｽ</t>
  </si>
  <si>
    <t>異議入金累計消費税額-符号</t>
  </si>
  <si>
    <r>
      <t>M</t>
    </r>
    <r>
      <rPr>
        <sz val="11"/>
        <rFont val="ＭＳ Ｐゴシック"/>
        <family val="3"/>
      </rPr>
      <t>2</t>
    </r>
  </si>
  <si>
    <r>
      <t>M</t>
    </r>
    <r>
      <rPr>
        <sz val="11"/>
        <rFont val="ＭＳ Ｐゴシック"/>
        <family val="3"/>
      </rPr>
      <t>3</t>
    </r>
  </si>
  <si>
    <t>異議請求明細消費税額-符号</t>
  </si>
  <si>
    <t>K</t>
  </si>
  <si>
    <t>発注側が納入する日</t>
  </si>
  <si>
    <t>発注側返品出荷管理番号(伝票番号)</t>
  </si>
  <si>
    <t>K</t>
  </si>
  <si>
    <t>自由使用欄</t>
  </si>
  <si>
    <t>発注側が採番した製品の管理番号</t>
  </si>
  <si>
    <t>明細金額</t>
  </si>
  <si>
    <t>明細１行毎の金額</t>
  </si>
  <si>
    <t>受注側明細行番号</t>
  </si>
  <si>
    <r>
      <t>M</t>
    </r>
    <r>
      <rPr>
        <sz val="11"/>
        <rFont val="ＭＳ Ｐゴシック"/>
        <family val="3"/>
      </rPr>
      <t>1</t>
    </r>
  </si>
  <si>
    <r>
      <t>M</t>
    </r>
    <r>
      <rPr>
        <sz val="11"/>
        <rFont val="ＭＳ Ｐゴシック"/>
        <family val="3"/>
      </rPr>
      <t>2</t>
    </r>
  </si>
  <si>
    <r>
      <t>M</t>
    </r>
    <r>
      <rPr>
        <sz val="11"/>
        <rFont val="ＭＳ Ｐゴシック"/>
        <family val="3"/>
      </rPr>
      <t>3</t>
    </r>
  </si>
  <si>
    <r>
      <t>M</t>
    </r>
    <r>
      <rPr>
        <sz val="11"/>
        <rFont val="ＭＳ Ｐゴシック"/>
        <family val="3"/>
      </rPr>
      <t>4</t>
    </r>
  </si>
  <si>
    <r>
      <t>M</t>
    </r>
    <r>
      <rPr>
        <sz val="11"/>
        <rFont val="ＭＳ Ｐゴシック"/>
        <family val="3"/>
      </rPr>
      <t>5</t>
    </r>
  </si>
  <si>
    <r>
      <t>M</t>
    </r>
    <r>
      <rPr>
        <sz val="11"/>
        <rFont val="ＭＳ Ｐゴシック"/>
        <family val="3"/>
      </rPr>
      <t>6</t>
    </r>
  </si>
  <si>
    <t>M1</t>
  </si>
  <si>
    <t>2V(3)</t>
  </si>
  <si>
    <t>０１</t>
  </si>
  <si>
    <t>０２</t>
  </si>
  <si>
    <t>０３</t>
  </si>
  <si>
    <t>０４</t>
  </si>
  <si>
    <t>０５</t>
  </si>
  <si>
    <t>返品理由コード一覧</t>
  </si>
  <si>
    <t>Code</t>
  </si>
  <si>
    <t>返品内容</t>
  </si>
  <si>
    <t>初期不良</t>
  </si>
  <si>
    <t>パッケージ不良</t>
  </si>
  <si>
    <t>バグ回収</t>
  </si>
  <si>
    <t>バージョンアップ回収</t>
  </si>
  <si>
    <t>誤納品</t>
  </si>
  <si>
    <t>その他返品</t>
  </si>
  <si>
    <t>予約情報（未定義)</t>
  </si>
  <si>
    <t>ＣＯＮＴＥＮＴＳ</t>
  </si>
  <si>
    <t>No</t>
  </si>
  <si>
    <t>項目名</t>
  </si>
  <si>
    <t>桁数</t>
  </si>
  <si>
    <t>属性</t>
  </si>
  <si>
    <t>必須</t>
  </si>
  <si>
    <t>説明</t>
  </si>
  <si>
    <t>5</t>
  </si>
  <si>
    <t>9</t>
  </si>
  <si>
    <t>情報区分ｺｰﾄﾞ</t>
  </si>
  <si>
    <t>4</t>
  </si>
  <si>
    <t>X</t>
  </si>
  <si>
    <t>ﾃﾞｰﾀ作成日</t>
  </si>
  <si>
    <t>8</t>
  </si>
  <si>
    <t>Y</t>
  </si>
  <si>
    <t>発注者ｺｰﾄﾞ</t>
  </si>
  <si>
    <t>12</t>
  </si>
  <si>
    <t>受注者ｺｰﾄﾞ</t>
  </si>
  <si>
    <t>訂正区分</t>
  </si>
  <si>
    <t>1</t>
  </si>
  <si>
    <t>EDI受注ｺｰﾄﾞ</t>
  </si>
  <si>
    <t>1:通常､2:受注不可（初回割り当て商品等）</t>
  </si>
  <si>
    <t>13</t>
  </si>
  <si>
    <t>80</t>
  </si>
  <si>
    <t>K</t>
  </si>
  <si>
    <t>取引上通常使用される名称（バージョン情報がある場合はそれを含む）</t>
  </si>
  <si>
    <t>40</t>
  </si>
  <si>
    <t>160</t>
  </si>
  <si>
    <t>POS用に使用される名称</t>
  </si>
  <si>
    <t>ｼﾘｰｽﾞ商品ｺｰﾄﾞ</t>
  </si>
  <si>
    <t>仕入先商品ｺｰﾄﾞ</t>
  </si>
  <si>
    <t>製品言語区分</t>
  </si>
  <si>
    <t>日本語ﾏﾆｭｱﾙ</t>
  </si>
  <si>
    <t>0:無し､1:あり</t>
  </si>
  <si>
    <t>英語ﾏﾆｭｱﾙ</t>
  </si>
  <si>
    <t>その他ﾏﾆｭｱﾙ</t>
  </si>
  <si>
    <t>ﾘﾌｧﾚﾝｽﾏﾆｭｱﾙ同梱</t>
  </si>
  <si>
    <t>別売ﾘﾌｧﾚﾝｽﾏﾆｭｱﾙ</t>
  </si>
  <si>
    <t>商品ｺﾒﾝﾄ１</t>
  </si>
  <si>
    <t>商品ｺﾒﾝﾄ２</t>
  </si>
  <si>
    <t>ｾｯﾄ商品コード</t>
  </si>
  <si>
    <t>ﾒﾃﾞｨｱ</t>
  </si>
  <si>
    <t>2</t>
  </si>
  <si>
    <t>対応OS</t>
  </si>
  <si>
    <t>20</t>
  </si>
  <si>
    <t>対応H/W</t>
  </si>
  <si>
    <t>分箱情報</t>
  </si>
  <si>
    <t>寸法(たて)</t>
  </si>
  <si>
    <t>12V(3)</t>
  </si>
  <si>
    <t>寸法(横)</t>
  </si>
  <si>
    <t>寸法(高さ)</t>
  </si>
  <si>
    <t>寸法(容積)</t>
  </si>
  <si>
    <t>寸法(重量)</t>
  </si>
  <si>
    <t>長さ単位</t>
  </si>
  <si>
    <t>重量単位</t>
  </si>
  <si>
    <t>形状区分</t>
  </si>
  <si>
    <t>最低出荷単位区分</t>
  </si>
  <si>
    <t>最低出荷数</t>
  </si>
  <si>
    <t>単体での個数</t>
  </si>
  <si>
    <t>ｹｰｽ内個数</t>
  </si>
  <si>
    <t>ｶｰﾄﾝ内個数</t>
  </si>
  <si>
    <t>ﾊﾟﾚｯﾄ内個数</t>
  </si>
  <si>
    <t>店頭販売開始指定日</t>
  </si>
  <si>
    <t>受注者側出荷終了日</t>
  </si>
  <si>
    <t>製造終了日</t>
  </si>
  <si>
    <t>登録日</t>
  </si>
  <si>
    <t>更新日</t>
  </si>
  <si>
    <t>廃止日</t>
  </si>
  <si>
    <t>0:確定､1:未定</t>
  </si>
  <si>
    <t>ｵｰﾌﾟﾝﾌﾟﾗｲｽ区分</t>
  </si>
  <si>
    <t>0:No､1:Yes</t>
  </si>
  <si>
    <t>通貨単位</t>
  </si>
  <si>
    <t xml:space="preserve"> </t>
  </si>
  <si>
    <t>定価</t>
  </si>
  <si>
    <t>小売希望価格､但しｵｰﾌﾟﾝﾌﾟﾗｲｽ区分=1の場合実勢価格</t>
  </si>
  <si>
    <t>単価</t>
  </si>
  <si>
    <t>商品区分1</t>
  </si>
  <si>
    <t>商品区分2</t>
  </si>
  <si>
    <t>ﾗｲｾﾝｽ区分</t>
  </si>
  <si>
    <t>数量(from)</t>
  </si>
  <si>
    <t>数量(to)</t>
  </si>
  <si>
    <t>Code</t>
  </si>
  <si>
    <t>メディア名</t>
  </si>
  <si>
    <t>F1</t>
  </si>
  <si>
    <t>FD 3.5 2DD</t>
  </si>
  <si>
    <t>F2</t>
  </si>
  <si>
    <t>FD 3.5 2HD 1.25M</t>
  </si>
  <si>
    <t>F3</t>
  </si>
  <si>
    <t>FD 3.5 2HD 1.44M</t>
  </si>
  <si>
    <t>F4</t>
  </si>
  <si>
    <t>FD 5 2HD 1.25M</t>
  </si>
  <si>
    <t>C1</t>
  </si>
  <si>
    <t>CD-ROM</t>
  </si>
  <si>
    <t>D1</t>
  </si>
  <si>
    <t>DVD</t>
  </si>
  <si>
    <t>L1</t>
  </si>
  <si>
    <t>証書</t>
  </si>
  <si>
    <t>Z0</t>
  </si>
  <si>
    <t>その他</t>
  </si>
  <si>
    <t>N0</t>
  </si>
  <si>
    <t>対応メディア無し</t>
  </si>
  <si>
    <t>確定注文情報</t>
  </si>
  <si>
    <t>ﾃﾞｰﾀ処理番号</t>
  </si>
  <si>
    <t>発注部門ｺｰﾄﾞ</t>
  </si>
  <si>
    <t>更新回数</t>
  </si>
  <si>
    <t>最新更新日</t>
  </si>
  <si>
    <t>ﾃﾞ-ﾀ最新更新日</t>
  </si>
  <si>
    <t>23</t>
  </si>
  <si>
    <t>7</t>
  </si>
  <si>
    <t/>
  </si>
  <si>
    <t>JANｺｰﾄﾞ</t>
  </si>
  <si>
    <t>EANｺ-ﾄﾞ</t>
  </si>
  <si>
    <t>UPCｺ-ﾄﾞ</t>
  </si>
  <si>
    <t>ISBNｺ-ﾄﾞ</t>
  </si>
  <si>
    <t>単価区分</t>
  </si>
  <si>
    <t>単価印字区分</t>
  </si>
  <si>
    <t>直納先単価</t>
  </si>
  <si>
    <t>直納先売り単価</t>
  </si>
  <si>
    <t>直納先単価印字区分</t>
  </si>
  <si>
    <t>納入日区分</t>
  </si>
  <si>
    <t>0:通常､1:指定､2:以前､3:以降､4:指定(頃)</t>
  </si>
  <si>
    <t>納入指定日</t>
  </si>
  <si>
    <t>納入指定時刻（FROM）</t>
  </si>
  <si>
    <t>納入指定時刻（TO）</t>
  </si>
  <si>
    <t>直納区分</t>
  </si>
  <si>
    <t>1:通常､2:直納(納入先へ)</t>
  </si>
  <si>
    <t>分納区分</t>
  </si>
  <si>
    <t>1:分納､2:一括､3:その他(分納､一括共に可､等)</t>
  </si>
  <si>
    <t>受渡場所ｺｰﾄﾞ</t>
  </si>
  <si>
    <t>納入先ｺｰﾄﾞ</t>
  </si>
  <si>
    <t>納入先郵便番号</t>
  </si>
  <si>
    <t>納入先電話番号</t>
  </si>
  <si>
    <t>納入先FAX番号</t>
  </si>
  <si>
    <t>受注番号</t>
  </si>
  <si>
    <t>注文回答区分</t>
  </si>
  <si>
    <t>受発注数量</t>
  </si>
  <si>
    <t>出荷済数量</t>
  </si>
  <si>
    <t>受注者から出荷された数量</t>
  </si>
  <si>
    <t>引当済数量</t>
  </si>
  <si>
    <t>在庫が引き当てられている数量</t>
  </si>
  <si>
    <t>前回納期回答日</t>
  </si>
  <si>
    <t>M1</t>
  </si>
  <si>
    <t>前回回答納期</t>
  </si>
  <si>
    <t>前回回答数量</t>
  </si>
  <si>
    <t>今回納入回答日</t>
  </si>
  <si>
    <t>今回回答納期</t>
  </si>
  <si>
    <t>今回回答数量</t>
  </si>
  <si>
    <t>出荷情報区分</t>
  </si>
  <si>
    <t>出荷番号</t>
  </si>
  <si>
    <t>出荷明細行番号</t>
  </si>
  <si>
    <t>出荷数量</t>
  </si>
  <si>
    <t>今回出荷数量</t>
  </si>
  <si>
    <t>出荷日</t>
  </si>
  <si>
    <t>受注者からの出荷日付</t>
  </si>
  <si>
    <t>商品情報提供</t>
  </si>
  <si>
    <t>見積</t>
  </si>
  <si>
    <t>見積依頼情報（未定義)</t>
  </si>
  <si>
    <t>見積回答情報（未定義)</t>
  </si>
  <si>
    <t>予約</t>
  </si>
  <si>
    <t>予約回答情報（未定義)</t>
  </si>
  <si>
    <t>確定注文</t>
  </si>
  <si>
    <t>納入</t>
  </si>
  <si>
    <t>納品情報（出荷情報を流用)</t>
  </si>
  <si>
    <t>検収</t>
  </si>
  <si>
    <t>検収情報（当面は入荷情報を流用)</t>
  </si>
  <si>
    <t>返品</t>
  </si>
  <si>
    <t>返品依頼情報</t>
  </si>
  <si>
    <t>返品承認情報</t>
  </si>
  <si>
    <t>返品出荷情報</t>
  </si>
  <si>
    <t>返品入荷情報</t>
  </si>
  <si>
    <t>支払</t>
  </si>
  <si>
    <t>請求ヘッダー情報</t>
  </si>
  <si>
    <t>請求明細情報</t>
  </si>
  <si>
    <t>支払案内ヘッダー情報</t>
  </si>
  <si>
    <t>支払案内明細情報</t>
  </si>
  <si>
    <t>請求支払照合確認ヘッダー情報</t>
  </si>
  <si>
    <t>請求支払照合確認明細情報</t>
  </si>
  <si>
    <t>増減価</t>
  </si>
  <si>
    <t>増減価情報</t>
  </si>
  <si>
    <t>X</t>
  </si>
  <si>
    <t>タグ
番号</t>
  </si>
  <si>
    <t>分箱情報の個別の情報</t>
  </si>
  <si>
    <t>M1・M2</t>
  </si>
  <si>
    <t>M1・M３</t>
  </si>
  <si>
    <t>M1・M４</t>
  </si>
  <si>
    <t>タグ
番号</t>
  </si>
  <si>
    <t>M1</t>
  </si>
  <si>
    <t>M1</t>
  </si>
  <si>
    <t>M1</t>
  </si>
  <si>
    <r>
      <t>L</t>
    </r>
    <r>
      <rPr>
        <sz val="11"/>
        <rFont val="ＭＳ Ｐゴシック"/>
        <family val="3"/>
      </rPr>
      <t>oop
ID</t>
    </r>
  </si>
  <si>
    <r>
      <t>L</t>
    </r>
    <r>
      <rPr>
        <sz val="11"/>
        <rFont val="ＭＳ Ｐゴシック"/>
        <family val="3"/>
      </rPr>
      <t>oop
回数</t>
    </r>
  </si>
  <si>
    <t>着荷予定日</t>
  </si>
  <si>
    <t>入荷番号</t>
  </si>
  <si>
    <t>着荷数量</t>
  </si>
  <si>
    <t>入庫済数量</t>
  </si>
  <si>
    <t>入庫済み数量</t>
  </si>
  <si>
    <t>入荷日</t>
  </si>
  <si>
    <t>商品情報</t>
  </si>
  <si>
    <t>確定注文情報</t>
  </si>
  <si>
    <t>メディアコード対応表</t>
  </si>
  <si>
    <t>受発注業務メッセージ一覧</t>
  </si>
  <si>
    <t>入荷情報</t>
  </si>
  <si>
    <t>M2</t>
  </si>
  <si>
    <t>F5</t>
  </si>
  <si>
    <t>F6</t>
  </si>
  <si>
    <t>FD 5 2HD 1.21M</t>
  </si>
  <si>
    <t>FD DMF</t>
  </si>
  <si>
    <t>表の見方</t>
  </si>
  <si>
    <t>納期回答情報</t>
  </si>
  <si>
    <t>出荷情報</t>
  </si>
  <si>
    <t>データ項目定義</t>
  </si>
  <si>
    <t>受発注業務メッセージ一覧</t>
  </si>
  <si>
    <t>商品情報</t>
  </si>
  <si>
    <t>納期回答情報</t>
  </si>
  <si>
    <t>出荷情報</t>
  </si>
  <si>
    <t>入荷情報</t>
  </si>
  <si>
    <t>各メッセージの定義</t>
  </si>
  <si>
    <t xml:space="preserve"> ・ マスター情報、カタログ情報、価格情報などを含む。</t>
  </si>
  <si>
    <t xml:space="preserve"> ・ 製品個別情報を識別する為に、販売関連情報の他にH/W、S/W固有の情報を含む。</t>
  </si>
  <si>
    <t xml:space="preserve"> ・ 新製品情報の通知や個別情報の変更時に受注側から発注側に送られる。</t>
  </si>
  <si>
    <t xml:space="preserve"> ・ 受注側が発注側に自発的に連絡する。</t>
  </si>
  <si>
    <t>単位コード表</t>
  </si>
  <si>
    <t>Code</t>
  </si>
  <si>
    <t>内容</t>
  </si>
  <si>
    <t>ＴＮ△</t>
  </si>
  <si>
    <t>Ｇ△△</t>
  </si>
  <si>
    <t>ＫＧ△</t>
  </si>
  <si>
    <t>ＬＢ△</t>
  </si>
  <si>
    <t>ＯＺ△</t>
  </si>
  <si>
    <t>Ｍ△△</t>
  </si>
  <si>
    <t>ＣＭ△</t>
  </si>
  <si>
    <t>ＭＭ△</t>
  </si>
  <si>
    <t>ＦＴ△</t>
  </si>
  <si>
    <t>ＩＮ△</t>
  </si>
  <si>
    <t>Ｍ３△</t>
  </si>
  <si>
    <t>ＣＭ３</t>
  </si>
  <si>
    <t>Ｌ△△</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</si>
</sst>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lt;=999]000;000\-00"/>
    <numFmt numFmtId="185" formatCode="0_ "/>
  </numFmts>
  <fonts count="25">
    <font>
      <sz val="11"/>
      <name val="ＭＳ Ｐゴシック"/>
      <family val="3"/>
    </font>
    <font>
      <sz val="11"/>
      <name val="ＭＳ 明朝"/>
      <family val="1"/>
    </font>
    <font>
      <b/>
      <u val="single"/>
      <sz val="11"/>
      <name val="ＭＳ Ｐゴシック"/>
      <family val="3"/>
    </font>
    <font>
      <sz val="22"/>
      <name val="ＭＳ Ｐゴシック"/>
      <family val="3"/>
    </font>
    <font>
      <b/>
      <sz val="11"/>
      <name val="ＭＳ Ｐゴシック"/>
      <family val="3"/>
    </font>
    <font>
      <sz val="6"/>
      <name val="ＭＳ Ｐゴシック"/>
      <family val="3"/>
    </font>
    <font>
      <b/>
      <u val="single"/>
      <sz val="14"/>
      <name val="ＭＳ Ｐゴシック"/>
      <family val="3"/>
    </font>
    <font>
      <b/>
      <sz val="12"/>
      <name val="ＭＳ Ｐゴシック"/>
      <family val="3"/>
    </font>
    <font>
      <b/>
      <u val="single"/>
      <sz val="24"/>
      <name val="ＭＳ Ｐゴシック"/>
      <family val="3"/>
    </font>
    <font>
      <sz val="9"/>
      <name val="ＭＳ Ｐゴシック"/>
      <family val="3"/>
    </font>
    <font>
      <b/>
      <sz val="9"/>
      <name val="ＭＳ Ｐゴシック"/>
      <family val="3"/>
    </font>
    <font>
      <sz val="26"/>
      <name val="ＭＳ Ｐゴシック"/>
      <family val="3"/>
    </font>
    <font>
      <b/>
      <sz val="14"/>
      <name val="ＭＳ Ｐゴシック"/>
      <family val="3"/>
    </font>
    <font>
      <sz val="10"/>
      <name val="ＭＳ Ｐゴシック"/>
      <family val="3"/>
    </font>
    <font>
      <sz val="12"/>
      <name val="ＭＳ Ｐゴシック"/>
      <family val="3"/>
    </font>
    <font>
      <b/>
      <u val="single"/>
      <sz val="12"/>
      <name val="ＭＳ Ｐゴシック"/>
      <family val="3"/>
    </font>
    <font>
      <b/>
      <u val="single"/>
      <sz val="10"/>
      <name val="ＭＳ Ｐゴシック"/>
      <family val="3"/>
    </font>
    <font>
      <b/>
      <u val="single"/>
      <sz val="16"/>
      <name val="ＭＳ Ｐゴシック"/>
      <family val="3"/>
    </font>
    <font>
      <b/>
      <sz val="16"/>
      <name val="ＭＳ Ｐゴシック"/>
      <family val="3"/>
    </font>
    <font>
      <b/>
      <u val="double"/>
      <sz val="12"/>
      <name val="ＭＳ Ｐゴシック"/>
      <family val="3"/>
    </font>
    <font>
      <b/>
      <u val="double"/>
      <sz val="14"/>
      <name val="ＭＳ Ｐゴシック"/>
      <family val="3"/>
    </font>
    <font>
      <i/>
      <sz val="11"/>
      <name val="ＭＳ Ｐゴシック"/>
      <family val="3"/>
    </font>
    <font>
      <sz val="14"/>
      <name val="ＭＳ Ｐゴシック"/>
      <family val="3"/>
    </font>
    <font>
      <u val="single"/>
      <sz val="11"/>
      <name val="ＭＳ Ｐゴシック"/>
      <family val="3"/>
    </font>
    <font>
      <b/>
      <sz val="8"/>
      <name val="ＭＳ Ｐゴシック"/>
      <family val="2"/>
    </font>
  </fonts>
  <fills count="2">
    <fill>
      <patternFill/>
    </fill>
    <fill>
      <patternFill patternType="gray125"/>
    </fill>
  </fills>
  <borders count="28">
    <border>
      <left/>
      <right/>
      <top/>
      <bottom/>
      <diagonal/>
    </border>
    <border>
      <left style="medium"/>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medium"/>
      <top style="thin"/>
      <bottom>
        <color indexed="63"/>
      </bottom>
    </border>
    <border>
      <left style="thin"/>
      <right style="thin"/>
      <top style="thin"/>
      <bottom style="medium"/>
    </border>
    <border>
      <left>
        <color indexed="63"/>
      </left>
      <right>
        <color indexed="63"/>
      </right>
      <top>
        <color indexed="63"/>
      </top>
      <bottom style="dotted"/>
    </border>
    <border>
      <left style="thin"/>
      <right style="thin"/>
      <top>
        <color indexed="63"/>
      </top>
      <bottom style="thin"/>
    </border>
    <border>
      <left style="thin"/>
      <right style="thin"/>
      <top style="medium"/>
      <bottom style="mediu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medium"/>
      <bottom style="thin"/>
    </border>
    <border>
      <left style="thin"/>
      <right style="thin"/>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medium"/>
      <right style="thin"/>
      <top style="medium"/>
      <bottom style="thin"/>
    </border>
    <border>
      <left style="medium"/>
      <right style="thin"/>
      <top style="thin"/>
      <bottom>
        <color indexed="63"/>
      </bottom>
    </border>
    <border>
      <left>
        <color indexed="63"/>
      </left>
      <right style="thin"/>
      <top style="thin"/>
      <bottom style="thin"/>
    </border>
    <border>
      <left>
        <color indexed="63"/>
      </left>
      <right style="medium"/>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cellStyleXfs>
  <cellXfs count="249">
    <xf numFmtId="0" fontId="0" fillId="0" borderId="0" xfId="0"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horizontal="right"/>
    </xf>
    <xf numFmtId="0" fontId="2" fillId="0" borderId="0" xfId="20" applyFont="1">
      <alignment/>
      <protection/>
    </xf>
    <xf numFmtId="0" fontId="0" fillId="0" borderId="0" xfId="20" applyFont="1">
      <alignment/>
      <protection/>
    </xf>
    <xf numFmtId="0" fontId="3" fillId="0" borderId="0" xfId="0" applyFont="1" applyAlignment="1">
      <alignment/>
    </xf>
    <xf numFmtId="0" fontId="0"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6" fillId="0" borderId="0" xfId="0" applyFont="1" applyAlignment="1">
      <alignment/>
    </xf>
    <xf numFmtId="0" fontId="6" fillId="0" borderId="0" xfId="20" applyFont="1">
      <alignment/>
      <protection/>
    </xf>
    <xf numFmtId="0" fontId="6" fillId="0" borderId="0" xfId="20" applyFont="1" applyBorder="1">
      <alignment/>
      <protection/>
    </xf>
    <xf numFmtId="0" fontId="6" fillId="0" borderId="0" xfId="0" applyFont="1" applyBorder="1" applyAlignment="1">
      <alignment/>
    </xf>
    <xf numFmtId="0" fontId="6" fillId="0" borderId="0" xfId="0" applyFont="1" applyAlignment="1">
      <alignment horizontal="center"/>
    </xf>
    <xf numFmtId="0" fontId="8" fillId="0" borderId="0" xfId="0" applyFont="1" applyAlignment="1">
      <alignment/>
    </xf>
    <xf numFmtId="0" fontId="3" fillId="0" borderId="0" xfId="0" applyFont="1" applyAlignment="1">
      <alignment horizontal="center"/>
    </xf>
    <xf numFmtId="0" fontId="0" fillId="0" borderId="0" xfId="0" applyFont="1" applyFill="1" applyAlignment="1">
      <alignment/>
    </xf>
    <xf numFmtId="0" fontId="3" fillId="0" borderId="0" xfId="0" applyFont="1" applyAlignment="1">
      <alignment wrapText="1"/>
    </xf>
    <xf numFmtId="0" fontId="3" fillId="0" borderId="0" xfId="0" applyFont="1" applyAlignment="1">
      <alignment horizontal="center" vertical="top"/>
    </xf>
    <xf numFmtId="0" fontId="12" fillId="0" borderId="0" xfId="20" applyFont="1" applyAlignment="1">
      <alignment horizontal="right"/>
      <protection/>
    </xf>
    <xf numFmtId="0" fontId="12" fillId="0" borderId="0" xfId="0" applyFont="1" applyAlignment="1">
      <alignment horizontal="right"/>
    </xf>
    <xf numFmtId="0" fontId="0" fillId="0" borderId="9" xfId="0" applyFont="1" applyBorder="1" applyAlignment="1">
      <alignment/>
    </xf>
    <xf numFmtId="0" fontId="0" fillId="0" borderId="10" xfId="0" applyBorder="1" applyAlignment="1">
      <alignment/>
    </xf>
    <xf numFmtId="0" fontId="0" fillId="0" borderId="9" xfId="0" applyBorder="1" applyAlignment="1">
      <alignment/>
    </xf>
    <xf numFmtId="0" fontId="0" fillId="0" borderId="0" xfId="0" applyFont="1" applyFill="1" applyAlignment="1">
      <alignment horizontal="right"/>
    </xf>
    <xf numFmtId="0" fontId="0" fillId="0" borderId="11" xfId="0" applyBorder="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13" fillId="0" borderId="0" xfId="0" applyFont="1" applyAlignment="1">
      <alignment/>
    </xf>
    <xf numFmtId="0" fontId="17" fillId="0" borderId="0" xfId="0" applyFont="1" applyAlignment="1">
      <alignment/>
    </xf>
    <xf numFmtId="0" fontId="0" fillId="0" borderId="0" xfId="0" applyBorder="1" applyAlignment="1">
      <alignment/>
    </xf>
    <xf numFmtId="0" fontId="17" fillId="0" borderId="0" xfId="0" applyFont="1" applyBorder="1" applyAlignment="1">
      <alignment horizontal="centerContinuous"/>
    </xf>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Border="1" applyAlignment="1">
      <alignment horizontal="centerContinuous"/>
    </xf>
    <xf numFmtId="0" fontId="4" fillId="0" borderId="0" xfId="0" applyFont="1" applyBorder="1" applyAlignment="1">
      <alignment horizontal="right"/>
    </xf>
    <xf numFmtId="0" fontId="4" fillId="0" borderId="12" xfId="0" applyFont="1" applyBorder="1" applyAlignment="1">
      <alignment horizontal="right"/>
    </xf>
    <xf numFmtId="0" fontId="4" fillId="0" borderId="12" xfId="0" applyFont="1" applyBorder="1" applyAlignment="1">
      <alignment horizontal="left"/>
    </xf>
    <xf numFmtId="0" fontId="19" fillId="0" borderId="0" xfId="0" applyFont="1" applyBorder="1" applyAlignment="1">
      <alignment/>
    </xf>
    <xf numFmtId="0" fontId="13" fillId="0" borderId="0" xfId="0" applyFont="1" applyAlignment="1" quotePrefix="1">
      <alignment/>
    </xf>
    <xf numFmtId="0" fontId="20" fillId="0" borderId="0" xfId="0" applyFont="1" applyAlignment="1">
      <alignment/>
    </xf>
    <xf numFmtId="0" fontId="12" fillId="0" borderId="0" xfId="0" applyFont="1" applyAlignment="1">
      <alignment/>
    </xf>
    <xf numFmtId="0" fontId="12" fillId="0" borderId="0" xfId="0" applyFont="1" applyAlignment="1">
      <alignment/>
    </xf>
    <xf numFmtId="0" fontId="0" fillId="0" borderId="0" xfId="0" applyFont="1" applyAlignment="1">
      <alignment/>
    </xf>
    <xf numFmtId="0" fontId="4" fillId="0" borderId="0" xfId="0" applyFont="1" applyBorder="1" applyAlignment="1">
      <alignment/>
    </xf>
    <xf numFmtId="0" fontId="19" fillId="0" borderId="12" xfId="0" applyFont="1" applyBorder="1" applyAlignment="1">
      <alignment/>
    </xf>
    <xf numFmtId="0" fontId="4" fillId="0" borderId="12" xfId="0" applyFont="1" applyBorder="1" applyAlignment="1">
      <alignment/>
    </xf>
    <xf numFmtId="0" fontId="0" fillId="0" borderId="6" xfId="0" applyBorder="1" applyAlignment="1">
      <alignment horizontal="center"/>
    </xf>
    <xf numFmtId="0" fontId="0" fillId="0" borderId="8" xfId="0" applyBorder="1" applyAlignment="1">
      <alignment horizontal="center"/>
    </xf>
    <xf numFmtId="0" fontId="0" fillId="0" borderId="13" xfId="0" applyBorder="1" applyAlignment="1">
      <alignment/>
    </xf>
    <xf numFmtId="0" fontId="0" fillId="0" borderId="4" xfId="0" applyBorder="1" applyAlignment="1">
      <alignment horizontal="center"/>
    </xf>
    <xf numFmtId="0" fontId="0" fillId="0" borderId="14" xfId="0" applyBorder="1" applyAlignment="1">
      <alignment/>
    </xf>
    <xf numFmtId="49" fontId="0" fillId="0" borderId="3" xfId="0" applyNumberFormat="1" applyBorder="1" applyAlignment="1">
      <alignment horizontal="center"/>
    </xf>
    <xf numFmtId="49" fontId="0" fillId="0" borderId="5" xfId="0" applyNumberFormat="1" applyBorder="1" applyAlignment="1">
      <alignment horizontal="center"/>
    </xf>
    <xf numFmtId="49" fontId="0" fillId="0" borderId="7" xfId="0" applyNumberFormat="1" applyBorder="1" applyAlignment="1">
      <alignment horizontal="center"/>
    </xf>
    <xf numFmtId="0" fontId="13" fillId="0" borderId="0" xfId="0" applyFont="1" applyAlignment="1">
      <alignment/>
    </xf>
    <xf numFmtId="0" fontId="0" fillId="0" borderId="0" xfId="0" applyFont="1" applyAlignment="1">
      <alignment/>
    </xf>
    <xf numFmtId="0" fontId="0" fillId="0" borderId="2" xfId="0" applyFont="1" applyBorder="1" applyAlignment="1">
      <alignment/>
    </xf>
    <xf numFmtId="0" fontId="0" fillId="0" borderId="4" xfId="0" applyFont="1" applyBorder="1" applyAlignment="1">
      <alignment wrapText="1"/>
    </xf>
    <xf numFmtId="0" fontId="0" fillId="0" borderId="6" xfId="0" applyFont="1" applyBorder="1" applyAlignment="1">
      <alignment wrapText="1"/>
    </xf>
    <xf numFmtId="0" fontId="0" fillId="0" borderId="6" xfId="0" applyFont="1" applyBorder="1" applyAlignment="1">
      <alignment/>
    </xf>
    <xf numFmtId="0" fontId="0" fillId="0" borderId="0" xfId="20" applyFont="1">
      <alignment/>
      <protection/>
    </xf>
    <xf numFmtId="0" fontId="0" fillId="0" borderId="15" xfId="0" applyFont="1" applyBorder="1" applyAlignment="1">
      <alignment wrapText="1"/>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7" xfId="0" applyFont="1" applyBorder="1" applyAlignment="1">
      <alignment horizontal="right"/>
    </xf>
    <xf numFmtId="0" fontId="0" fillId="0" borderId="17" xfId="20" applyFont="1" applyBorder="1" applyAlignment="1">
      <alignment horizontal="right"/>
      <protection/>
    </xf>
    <xf numFmtId="0" fontId="0" fillId="0" borderId="18" xfId="0" applyFont="1" applyBorder="1" applyAlignment="1">
      <alignment wrapText="1"/>
    </xf>
    <xf numFmtId="0" fontId="0" fillId="0" borderId="9" xfId="0" applyFont="1" applyBorder="1" applyAlignment="1">
      <alignment/>
    </xf>
    <xf numFmtId="0" fontId="0" fillId="0" borderId="9" xfId="0" applyFont="1" applyBorder="1" applyAlignment="1">
      <alignment horizontal="right"/>
    </xf>
    <xf numFmtId="0" fontId="0" fillId="0" borderId="9" xfId="20" applyFont="1" applyBorder="1" applyAlignment="1">
      <alignment horizontal="right"/>
      <protection/>
    </xf>
    <xf numFmtId="0" fontId="0" fillId="0" borderId="9" xfId="20" applyFont="1" applyBorder="1">
      <alignment/>
      <protection/>
    </xf>
    <xf numFmtId="0" fontId="0" fillId="0" borderId="19" xfId="0" applyFont="1" applyBorder="1" applyAlignment="1">
      <alignment/>
    </xf>
    <xf numFmtId="0" fontId="0" fillId="0" borderId="11" xfId="0" applyFont="1" applyBorder="1" applyAlignment="1">
      <alignment/>
    </xf>
    <xf numFmtId="0" fontId="0" fillId="0" borderId="11" xfId="0" applyFont="1" applyBorder="1" applyAlignment="1">
      <alignment horizontal="right"/>
    </xf>
    <xf numFmtId="0" fontId="0" fillId="0" borderId="0" xfId="0" applyFont="1" applyFill="1" applyBorder="1" applyAlignment="1">
      <alignment/>
    </xf>
    <xf numFmtId="0" fontId="0" fillId="0" borderId="9" xfId="20" applyFont="1" applyFill="1" applyBorder="1" applyAlignment="1">
      <alignment horizontal="right"/>
      <protection/>
    </xf>
    <xf numFmtId="0" fontId="0" fillId="0" borderId="9" xfId="0" applyFont="1" applyFill="1" applyBorder="1" applyAlignment="1">
      <alignment/>
    </xf>
    <xf numFmtId="0" fontId="0" fillId="0" borderId="0" xfId="0" applyFont="1" applyFill="1" applyAlignment="1">
      <alignment/>
    </xf>
    <xf numFmtId="0" fontId="0" fillId="0" borderId="0" xfId="0" applyFont="1" applyFill="1" applyBorder="1" applyAlignment="1">
      <alignment wrapText="1"/>
    </xf>
    <xf numFmtId="0" fontId="0" fillId="0" borderId="5" xfId="0" applyFont="1" applyBorder="1" applyAlignment="1">
      <alignment/>
    </xf>
    <xf numFmtId="0" fontId="0" fillId="0" borderId="6" xfId="0" applyFont="1" applyFill="1" applyBorder="1" applyAlignment="1">
      <alignment wrapText="1"/>
    </xf>
    <xf numFmtId="0" fontId="0" fillId="0" borderId="6" xfId="0" applyFont="1" applyFill="1" applyBorder="1" applyAlignment="1">
      <alignment/>
    </xf>
    <xf numFmtId="0" fontId="0" fillId="0" borderId="5" xfId="0" applyFont="1" applyFill="1" applyBorder="1" applyAlignment="1">
      <alignment/>
    </xf>
    <xf numFmtId="0" fontId="0" fillId="0" borderId="9" xfId="0" applyFont="1" applyBorder="1" applyAlignment="1">
      <alignment wrapText="1"/>
    </xf>
    <xf numFmtId="185" fontId="0" fillId="0" borderId="0" xfId="0" applyNumberFormat="1" applyFont="1" applyFill="1" applyAlignment="1">
      <alignment/>
    </xf>
    <xf numFmtId="0" fontId="0" fillId="0" borderId="1" xfId="0" applyBorder="1" applyAlignment="1">
      <alignment horizontal="left"/>
    </xf>
    <xf numFmtId="0" fontId="0" fillId="0" borderId="2" xfId="0" applyBorder="1" applyAlignment="1">
      <alignment horizontal="left"/>
    </xf>
    <xf numFmtId="49" fontId="0" fillId="0" borderId="7" xfId="0" applyNumberFormat="1" applyFont="1" applyBorder="1" applyAlignment="1">
      <alignment horizontal="center"/>
    </xf>
    <xf numFmtId="0" fontId="0" fillId="0" borderId="9" xfId="0" applyFont="1" applyBorder="1" applyAlignment="1">
      <alignment horizontal="right"/>
    </xf>
    <xf numFmtId="0" fontId="0" fillId="0" borderId="6" xfId="0" applyFont="1" applyBorder="1" applyAlignment="1">
      <alignment wrapText="1"/>
    </xf>
    <xf numFmtId="0" fontId="0" fillId="0" borderId="0" xfId="0" applyFont="1" applyAlignment="1">
      <alignment/>
    </xf>
    <xf numFmtId="0" fontId="0" fillId="0" borderId="9" xfId="0" applyFont="1" applyBorder="1" applyAlignment="1">
      <alignment/>
    </xf>
    <xf numFmtId="49" fontId="0" fillId="0" borderId="5" xfId="0" applyNumberFormat="1" applyFont="1" applyBorder="1" applyAlignment="1">
      <alignment horizontal="center"/>
    </xf>
    <xf numFmtId="0" fontId="0" fillId="0" borderId="10" xfId="0" applyFont="1" applyBorder="1" applyAlignment="1">
      <alignment/>
    </xf>
    <xf numFmtId="0" fontId="0" fillId="0" borderId="8" xfId="0" applyFont="1" applyBorder="1" applyAlignment="1">
      <alignment/>
    </xf>
    <xf numFmtId="0" fontId="0" fillId="0" borderId="0" xfId="0" applyFont="1" applyAlignment="1">
      <alignment horizontal="right"/>
    </xf>
    <xf numFmtId="0" fontId="0" fillId="0" borderId="1" xfId="0" applyFont="1" applyBorder="1" applyAlignment="1">
      <alignment/>
    </xf>
    <xf numFmtId="0" fontId="0" fillId="0" borderId="14" xfId="0" applyFont="1" applyBorder="1" applyAlignment="1">
      <alignment wrapText="1"/>
    </xf>
    <xf numFmtId="0" fontId="0" fillId="0" borderId="14" xfId="0" applyFont="1" applyBorder="1" applyAlignment="1">
      <alignment/>
    </xf>
    <xf numFmtId="0" fontId="0" fillId="0" borderId="3" xfId="0" applyFont="1" applyBorder="1" applyAlignment="1">
      <alignment/>
    </xf>
    <xf numFmtId="0" fontId="0" fillId="0" borderId="13" xfId="0" applyFont="1" applyBorder="1" applyAlignment="1">
      <alignment/>
    </xf>
    <xf numFmtId="0" fontId="0" fillId="0" borderId="13" xfId="0" applyFont="1" applyBorder="1" applyAlignment="1">
      <alignment horizontal="right"/>
    </xf>
    <xf numFmtId="0" fontId="0" fillId="0" borderId="19" xfId="0" applyFont="1" applyFill="1" applyBorder="1" applyAlignment="1">
      <alignment/>
    </xf>
    <xf numFmtId="0" fontId="0" fillId="0" borderId="7" xfId="0" applyFont="1" applyBorder="1" applyAlignment="1">
      <alignment/>
    </xf>
    <xf numFmtId="0" fontId="0" fillId="0" borderId="11" xfId="0" applyFont="1" applyFill="1" applyBorder="1" applyAlignment="1">
      <alignment/>
    </xf>
    <xf numFmtId="0" fontId="0" fillId="0" borderId="8" xfId="0" applyFont="1" applyBorder="1" applyAlignment="1">
      <alignment wrapText="1"/>
    </xf>
    <xf numFmtId="0" fontId="0" fillId="0" borderId="20" xfId="0" applyFont="1" applyBorder="1" applyAlignment="1">
      <alignment/>
    </xf>
    <xf numFmtId="0" fontId="0" fillId="0" borderId="21" xfId="0" applyFont="1" applyFill="1" applyBorder="1" applyAlignment="1">
      <alignment/>
    </xf>
    <xf numFmtId="0" fontId="0" fillId="0" borderId="21" xfId="0" applyFont="1" applyBorder="1" applyAlignment="1">
      <alignment/>
    </xf>
    <xf numFmtId="0" fontId="0" fillId="0" borderId="21" xfId="0" applyFont="1" applyBorder="1" applyAlignment="1">
      <alignment horizontal="right"/>
    </xf>
    <xf numFmtId="0" fontId="0" fillId="0" borderId="22" xfId="0" applyFont="1" applyBorder="1" applyAlignment="1">
      <alignment wrapText="1"/>
    </xf>
    <xf numFmtId="0" fontId="0" fillId="0" borderId="3" xfId="20" applyFont="1" applyBorder="1">
      <alignment/>
      <protection/>
    </xf>
    <xf numFmtId="0" fontId="0" fillId="0" borderId="13" xfId="20" applyFont="1" applyBorder="1" applyAlignment="1">
      <alignment horizontal="right"/>
      <protection/>
    </xf>
    <xf numFmtId="0" fontId="0" fillId="0" borderId="13" xfId="20" applyFont="1" applyBorder="1">
      <alignment/>
      <protection/>
    </xf>
    <xf numFmtId="0" fontId="0" fillId="0" borderId="5" xfId="20" applyFont="1" applyBorder="1">
      <alignment/>
      <protection/>
    </xf>
    <xf numFmtId="0" fontId="0" fillId="0" borderId="0" xfId="0" applyFont="1" applyBorder="1" applyAlignment="1">
      <alignment horizontal="right"/>
    </xf>
    <xf numFmtId="0" fontId="0" fillId="0" borderId="0" xfId="0" applyFont="1" applyBorder="1" applyAlignment="1">
      <alignment/>
    </xf>
    <xf numFmtId="0" fontId="0" fillId="0" borderId="23" xfId="0" applyFont="1" applyBorder="1" applyAlignment="1">
      <alignment/>
    </xf>
    <xf numFmtId="0" fontId="0" fillId="0" borderId="24" xfId="20" applyFont="1" applyBorder="1">
      <alignment/>
      <protection/>
    </xf>
    <xf numFmtId="0" fontId="0" fillId="0" borderId="13" xfId="0" applyFont="1" applyBorder="1" applyAlignment="1">
      <alignment wrapText="1"/>
    </xf>
    <xf numFmtId="0" fontId="0" fillId="0" borderId="9" xfId="20" applyFont="1" applyBorder="1" applyAlignment="1">
      <alignment horizontal="right"/>
      <protection/>
    </xf>
    <xf numFmtId="0" fontId="0" fillId="0" borderId="9" xfId="20" applyFont="1" applyBorder="1">
      <alignment/>
      <protection/>
    </xf>
    <xf numFmtId="0" fontId="0" fillId="0" borderId="0" xfId="20" applyFont="1">
      <alignment/>
      <protection/>
    </xf>
    <xf numFmtId="0" fontId="0" fillId="0" borderId="9" xfId="0" applyFont="1" applyFill="1" applyBorder="1" applyAlignment="1">
      <alignment/>
    </xf>
    <xf numFmtId="0" fontId="0" fillId="0" borderId="21" xfId="0" applyFont="1" applyFill="1" applyBorder="1" applyAlignment="1">
      <alignment/>
    </xf>
    <xf numFmtId="0" fontId="0" fillId="0" borderId="21" xfId="0" applyFont="1" applyBorder="1" applyAlignment="1">
      <alignment/>
    </xf>
    <xf numFmtId="0" fontId="0" fillId="0" borderId="21" xfId="0" applyFont="1" applyBorder="1" applyAlignment="1">
      <alignment horizontal="right"/>
    </xf>
    <xf numFmtId="0" fontId="0" fillId="0" borderId="22" xfId="0" applyFont="1" applyBorder="1" applyAlignment="1">
      <alignment wrapText="1"/>
    </xf>
    <xf numFmtId="0" fontId="0" fillId="0" borderId="0" xfId="0" applyFont="1" applyAlignment="1">
      <alignment horizontal="right"/>
    </xf>
    <xf numFmtId="0" fontId="0" fillId="0" borderId="9" xfId="0" applyFont="1" applyBorder="1" applyAlignment="1">
      <alignment wrapText="1"/>
    </xf>
    <xf numFmtId="0" fontId="0" fillId="0" borderId="0" xfId="0" applyFont="1" applyBorder="1" applyAlignment="1">
      <alignment horizontal="centerContinuous"/>
    </xf>
    <xf numFmtId="0" fontId="21" fillId="0" borderId="6" xfId="0" applyFont="1" applyBorder="1" applyAlignment="1">
      <alignment wrapText="1"/>
    </xf>
    <xf numFmtId="0" fontId="0" fillId="0" borderId="0" xfId="20" applyFont="1">
      <alignment/>
      <protection/>
    </xf>
    <xf numFmtId="0" fontId="0" fillId="0" borderId="5" xfId="20" applyFont="1" applyBorder="1">
      <alignment/>
      <protection/>
    </xf>
    <xf numFmtId="0" fontId="0" fillId="0" borderId="9" xfId="0" applyFont="1" applyBorder="1" applyAlignment="1">
      <alignment/>
    </xf>
    <xf numFmtId="0" fontId="0" fillId="0" borderId="9" xfId="0" applyFont="1" applyBorder="1" applyAlignment="1">
      <alignment horizontal="right"/>
    </xf>
    <xf numFmtId="0" fontId="0" fillId="0" borderId="9" xfId="20" applyFont="1" applyBorder="1" applyAlignment="1">
      <alignment horizontal="right"/>
      <protection/>
    </xf>
    <xf numFmtId="0" fontId="0" fillId="0" borderId="6" xfId="0" applyFont="1" applyBorder="1" applyAlignment="1">
      <alignment wrapText="1"/>
    </xf>
    <xf numFmtId="0" fontId="0" fillId="0" borderId="0" xfId="0" applyFont="1" applyAlignment="1">
      <alignment/>
    </xf>
    <xf numFmtId="0" fontId="0" fillId="0" borderId="25" xfId="20" applyFont="1" applyBorder="1">
      <alignment/>
      <protection/>
    </xf>
    <xf numFmtId="0" fontId="0" fillId="0" borderId="9" xfId="20" applyFont="1" applyBorder="1">
      <alignment/>
      <protection/>
    </xf>
    <xf numFmtId="0" fontId="0" fillId="0" borderId="20" xfId="0" applyFont="1" applyBorder="1" applyAlignment="1">
      <alignment/>
    </xf>
    <xf numFmtId="0" fontId="0" fillId="0" borderId="21" xfId="0" applyFont="1" applyFill="1" applyBorder="1" applyAlignment="1">
      <alignment/>
    </xf>
    <xf numFmtId="0" fontId="0" fillId="0" borderId="21" xfId="0" applyFont="1" applyBorder="1" applyAlignment="1">
      <alignment/>
    </xf>
    <xf numFmtId="0" fontId="0" fillId="0" borderId="21" xfId="0" applyFont="1" applyBorder="1" applyAlignment="1">
      <alignment horizontal="right"/>
    </xf>
    <xf numFmtId="0" fontId="0" fillId="0" borderId="22" xfId="0" applyFont="1" applyBorder="1" applyAlignment="1">
      <alignment wrapText="1"/>
    </xf>
    <xf numFmtId="0" fontId="22" fillId="0" borderId="0" xfId="20" applyFont="1" applyAlignment="1">
      <alignment horizontal="right"/>
      <protection/>
    </xf>
    <xf numFmtId="0" fontId="22" fillId="0" borderId="0" xfId="0" applyFont="1" applyAlignment="1">
      <alignment horizontal="right"/>
    </xf>
    <xf numFmtId="0" fontId="0" fillId="0" borderId="16" xfId="0" applyFont="1" applyBorder="1" applyAlignment="1">
      <alignment/>
    </xf>
    <xf numFmtId="0" fontId="0" fillId="0" borderId="18" xfId="0" applyFont="1" applyBorder="1" applyAlignment="1">
      <alignment wrapText="1"/>
    </xf>
    <xf numFmtId="0" fontId="0" fillId="0" borderId="6" xfId="0" applyFont="1" applyBorder="1" applyAlignment="1">
      <alignment wrapText="1"/>
    </xf>
    <xf numFmtId="0" fontId="0" fillId="0" borderId="6" xfId="0" applyFont="1" applyBorder="1" applyAlignment="1">
      <alignment/>
    </xf>
    <xf numFmtId="0" fontId="0" fillId="0" borderId="22" xfId="0" applyFont="1" applyBorder="1" applyAlignment="1">
      <alignment wrapText="1"/>
    </xf>
    <xf numFmtId="0" fontId="0" fillId="0" borderId="0" xfId="20" applyFont="1">
      <alignment/>
      <protection/>
    </xf>
    <xf numFmtId="0" fontId="0" fillId="0" borderId="23" xfId="0" applyFont="1" applyBorder="1" applyAlignment="1">
      <alignment/>
    </xf>
    <xf numFmtId="0" fontId="0" fillId="0" borderId="15" xfId="0" applyFont="1" applyBorder="1" applyAlignment="1">
      <alignment wrapText="1"/>
    </xf>
    <xf numFmtId="0" fontId="0" fillId="0" borderId="15" xfId="0" applyFont="1" applyBorder="1" applyAlignment="1">
      <alignment/>
    </xf>
    <xf numFmtId="0" fontId="0" fillId="0" borderId="0" xfId="0" applyFont="1" applyAlignment="1">
      <alignment/>
    </xf>
    <xf numFmtId="0" fontId="0" fillId="0" borderId="24" xfId="20" applyFont="1" applyBorder="1">
      <alignment/>
      <protection/>
    </xf>
    <xf numFmtId="0" fontId="0" fillId="0" borderId="17" xfId="0" applyFont="1" applyBorder="1" applyAlignment="1">
      <alignment/>
    </xf>
    <xf numFmtId="0" fontId="0" fillId="0" borderId="17" xfId="0" applyFont="1" applyBorder="1" applyAlignment="1">
      <alignment horizontal="right"/>
    </xf>
    <xf numFmtId="0" fontId="0" fillId="0" borderId="17" xfId="20" applyFont="1" applyBorder="1" applyAlignment="1">
      <alignment horizontal="right"/>
      <protection/>
    </xf>
    <xf numFmtId="0" fontId="0" fillId="0" borderId="5" xfId="20" applyFont="1" applyBorder="1">
      <alignment/>
      <protection/>
    </xf>
    <xf numFmtId="0" fontId="0" fillId="0" borderId="9" xfId="0" applyFont="1" applyBorder="1" applyAlignment="1">
      <alignment/>
    </xf>
    <xf numFmtId="0" fontId="0" fillId="0" borderId="9" xfId="0" applyFont="1" applyBorder="1" applyAlignment="1">
      <alignment horizontal="right"/>
    </xf>
    <xf numFmtId="0" fontId="0" fillId="0" borderId="9" xfId="20" applyFont="1" applyBorder="1" applyAlignment="1">
      <alignment horizontal="right"/>
      <protection/>
    </xf>
    <xf numFmtId="0" fontId="0" fillId="0" borderId="5" xfId="0" applyFont="1" applyBorder="1" applyAlignment="1">
      <alignment/>
    </xf>
    <xf numFmtId="0" fontId="0" fillId="0" borderId="9" xfId="0" applyFont="1" applyBorder="1" applyAlignment="1">
      <alignment wrapText="1"/>
    </xf>
    <xf numFmtId="0" fontId="0" fillId="0" borderId="9" xfId="20" applyFont="1" applyBorder="1">
      <alignment/>
      <protection/>
    </xf>
    <xf numFmtId="0" fontId="0" fillId="0" borderId="20" xfId="0" applyFont="1" applyBorder="1" applyAlignment="1">
      <alignment/>
    </xf>
    <xf numFmtId="0" fontId="0" fillId="0" borderId="21" xfId="0" applyFont="1" applyFill="1" applyBorder="1" applyAlignment="1">
      <alignment/>
    </xf>
    <xf numFmtId="0" fontId="0" fillId="0" borderId="21" xfId="0" applyFont="1" applyBorder="1" applyAlignment="1">
      <alignment/>
    </xf>
    <xf numFmtId="0" fontId="0" fillId="0" borderId="21" xfId="0" applyFont="1" applyBorder="1" applyAlignment="1">
      <alignment horizontal="right"/>
    </xf>
    <xf numFmtId="0" fontId="0" fillId="0" borderId="1" xfId="0" applyFont="1" applyBorder="1" applyAlignment="1">
      <alignment/>
    </xf>
    <xf numFmtId="0" fontId="0" fillId="0" borderId="14" xfId="0" applyFont="1" applyBorder="1" applyAlignment="1">
      <alignment wrapText="1"/>
    </xf>
    <xf numFmtId="0" fontId="0" fillId="0" borderId="14" xfId="0" applyFont="1" applyBorder="1" applyAlignment="1">
      <alignment/>
    </xf>
    <xf numFmtId="0" fontId="0" fillId="0" borderId="2" xfId="0" applyFont="1" applyBorder="1" applyAlignment="1">
      <alignment/>
    </xf>
    <xf numFmtId="0" fontId="0" fillId="0" borderId="3" xfId="20" applyFont="1" applyBorder="1">
      <alignment/>
      <protection/>
    </xf>
    <xf numFmtId="0" fontId="0" fillId="0" borderId="13" xfId="0" applyFont="1" applyBorder="1" applyAlignment="1">
      <alignment/>
    </xf>
    <xf numFmtId="0" fontId="0" fillId="0" borderId="13" xfId="0" applyFont="1" applyBorder="1" applyAlignment="1">
      <alignment horizontal="right"/>
    </xf>
    <xf numFmtId="0" fontId="0" fillId="0" borderId="13" xfId="20" applyFont="1" applyBorder="1" applyAlignment="1">
      <alignment horizontal="right"/>
      <protection/>
    </xf>
    <xf numFmtId="0" fontId="0" fillId="0" borderId="4" xfId="0" applyFont="1" applyBorder="1" applyAlignment="1">
      <alignment wrapText="1"/>
    </xf>
    <xf numFmtId="0" fontId="0" fillId="0" borderId="9" xfId="0" applyFont="1" applyFill="1" applyBorder="1" applyAlignment="1">
      <alignment horizontal="right"/>
    </xf>
    <xf numFmtId="0" fontId="0" fillId="0" borderId="7" xfId="20" applyFont="1" applyBorder="1">
      <alignment/>
      <protection/>
    </xf>
    <xf numFmtId="0" fontId="0" fillId="0" borderId="5" xfId="0" applyFont="1" applyBorder="1" applyAlignment="1">
      <alignment/>
    </xf>
    <xf numFmtId="0" fontId="4" fillId="0" borderId="9" xfId="0" applyFont="1" applyFill="1" applyBorder="1" applyAlignment="1">
      <alignment horizontal="left"/>
    </xf>
    <xf numFmtId="0" fontId="0" fillId="0" borderId="9" xfId="0" applyFont="1" applyFill="1" applyBorder="1" applyAlignment="1">
      <alignment horizontal="right"/>
    </xf>
    <xf numFmtId="0" fontId="0" fillId="0" borderId="6" xfId="0" applyFont="1" applyFill="1" applyBorder="1" applyAlignment="1">
      <alignment wrapText="1"/>
    </xf>
    <xf numFmtId="0" fontId="0" fillId="0" borderId="9" xfId="0" applyFont="1" applyBorder="1" applyAlignment="1">
      <alignment horizontal="right" wrapText="1"/>
    </xf>
    <xf numFmtId="0" fontId="0" fillId="0" borderId="11" xfId="0" applyFont="1" applyBorder="1" applyAlignment="1">
      <alignment horizontal="right" wrapText="1"/>
    </xf>
    <xf numFmtId="0" fontId="0" fillId="0" borderId="9" xfId="0" applyFont="1" applyFill="1" applyBorder="1" applyAlignment="1">
      <alignment horizontal="right"/>
    </xf>
    <xf numFmtId="0" fontId="0" fillId="0" borderId="7" xfId="0" applyFont="1" applyBorder="1" applyAlignment="1">
      <alignment/>
    </xf>
    <xf numFmtId="0" fontId="23" fillId="0" borderId="0" xfId="0" applyFont="1" applyAlignment="1">
      <alignment/>
    </xf>
    <xf numFmtId="0" fontId="0" fillId="0" borderId="0" xfId="0" applyFont="1" applyAlignment="1">
      <alignment/>
    </xf>
    <xf numFmtId="0" fontId="0" fillId="0" borderId="0" xfId="0" applyFont="1" applyAlignment="1">
      <alignment horizontal="right"/>
    </xf>
    <xf numFmtId="0" fontId="0" fillId="0" borderId="9" xfId="0" applyFont="1" applyFill="1" applyBorder="1" applyAlignment="1">
      <alignment horizontal="right"/>
    </xf>
    <xf numFmtId="0" fontId="0" fillId="0" borderId="5" xfId="20" applyFont="1" applyFill="1" applyBorder="1">
      <alignment/>
      <protection/>
    </xf>
    <xf numFmtId="0" fontId="0" fillId="0" borderId="0" xfId="20" applyFont="1" applyFill="1">
      <alignment/>
      <protection/>
    </xf>
    <xf numFmtId="0" fontId="0" fillId="0" borderId="0" xfId="0" applyFont="1" applyFill="1" applyAlignment="1">
      <alignment horizontal="right"/>
    </xf>
    <xf numFmtId="0" fontId="0" fillId="0" borderId="23" xfId="0" applyFont="1" applyFill="1" applyBorder="1" applyAlignment="1">
      <alignment wrapText="1"/>
    </xf>
    <xf numFmtId="0" fontId="0" fillId="0" borderId="15" xfId="0" applyFont="1" applyFill="1" applyBorder="1" applyAlignment="1">
      <alignment horizontal="right"/>
    </xf>
    <xf numFmtId="0" fontId="0" fillId="0" borderId="24" xfId="0" applyFont="1" applyBorder="1" applyAlignment="1">
      <alignment/>
    </xf>
    <xf numFmtId="0" fontId="0" fillId="0" borderId="9" xfId="0" applyFont="1" applyBorder="1" applyAlignment="1" quotePrefix="1">
      <alignment horizontal="right"/>
    </xf>
    <xf numFmtId="0" fontId="0" fillId="0" borderId="10" xfId="0" applyFont="1" applyBorder="1" applyAlignment="1">
      <alignment wrapText="1"/>
    </xf>
    <xf numFmtId="0" fontId="0" fillId="0" borderId="10" xfId="20" applyFont="1" applyBorder="1" applyAlignment="1">
      <alignment wrapText="1"/>
      <protection/>
    </xf>
    <xf numFmtId="0" fontId="0" fillId="0" borderId="17" xfId="0" applyFont="1" applyBorder="1" applyAlignment="1">
      <alignment/>
    </xf>
    <xf numFmtId="0" fontId="0" fillId="0" borderId="0" xfId="20" applyFont="1">
      <alignment/>
      <protection/>
    </xf>
    <xf numFmtId="0" fontId="0" fillId="0" borderId="15" xfId="0" applyFont="1" applyBorder="1" applyAlignment="1">
      <alignment/>
    </xf>
    <xf numFmtId="0" fontId="0" fillId="0" borderId="21" xfId="0" applyFont="1" applyBorder="1" applyAlignment="1">
      <alignment/>
    </xf>
    <xf numFmtId="0" fontId="0" fillId="0" borderId="26" xfId="0" applyFont="1" applyFill="1" applyBorder="1" applyAlignment="1">
      <alignment/>
    </xf>
    <xf numFmtId="0" fontId="0" fillId="0" borderId="12" xfId="0" applyFont="1" applyBorder="1" applyAlignment="1">
      <alignment/>
    </xf>
    <xf numFmtId="0" fontId="0" fillId="0" borderId="12" xfId="0" applyFont="1" applyBorder="1" applyAlignment="1">
      <alignment horizontal="right"/>
    </xf>
    <xf numFmtId="0" fontId="0"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centerContinuous"/>
    </xf>
    <xf numFmtId="0" fontId="0" fillId="0" borderId="12" xfId="0" applyFont="1" applyBorder="1" applyAlignment="1">
      <alignment/>
    </xf>
    <xf numFmtId="0" fontId="0" fillId="0" borderId="12" xfId="0" applyFont="1" applyBorder="1" applyAlignment="1">
      <alignment horizontal="right"/>
    </xf>
    <xf numFmtId="0" fontId="0" fillId="0" borderId="12" xfId="0" applyFont="1" applyBorder="1" applyAlignment="1">
      <alignment horizontal="centerContinuous"/>
    </xf>
    <xf numFmtId="0" fontId="0" fillId="0" borderId="0" xfId="0" applyFont="1" applyFill="1" applyBorder="1" applyAlignment="1">
      <alignment horizontal="centerContinuous"/>
    </xf>
    <xf numFmtId="0" fontId="0" fillId="0" borderId="0" xfId="0" applyFont="1" applyFill="1" applyBorder="1" applyAlignment="1">
      <alignment horizontal="right"/>
    </xf>
    <xf numFmtId="0" fontId="0" fillId="0" borderId="9" xfId="0" applyFont="1" applyFill="1" applyBorder="1" applyAlignment="1">
      <alignment horizontal="left"/>
    </xf>
    <xf numFmtId="0" fontId="0" fillId="0" borderId="15" xfId="0" applyFont="1" applyFill="1" applyBorder="1" applyAlignment="1">
      <alignment/>
    </xf>
    <xf numFmtId="0" fontId="0" fillId="0" borderId="9" xfId="0" applyFont="1" applyBorder="1" applyAlignment="1">
      <alignment horizontal="left"/>
    </xf>
    <xf numFmtId="0" fontId="0" fillId="0" borderId="9" xfId="20" applyFont="1" applyFill="1" applyBorder="1">
      <alignment/>
      <protection/>
    </xf>
    <xf numFmtId="0" fontId="0" fillId="0" borderId="19" xfId="0" applyFont="1" applyBorder="1" applyAlignment="1">
      <alignment horizontal="right"/>
    </xf>
    <xf numFmtId="0" fontId="0" fillId="0" borderId="3" xfId="0" applyFont="1" applyFill="1" applyBorder="1" applyAlignment="1">
      <alignment/>
    </xf>
    <xf numFmtId="0" fontId="0" fillId="0" borderId="25" xfId="0" applyFont="1" applyFill="1" applyBorder="1" applyAlignment="1">
      <alignment/>
    </xf>
    <xf numFmtId="0" fontId="0" fillId="0" borderId="19" xfId="20" applyFont="1" applyBorder="1" applyAlignment="1">
      <alignment horizontal="right"/>
      <protection/>
    </xf>
    <xf numFmtId="0" fontId="0" fillId="0" borderId="6" xfId="0" applyBorder="1" applyAlignment="1">
      <alignment wrapText="1"/>
    </xf>
    <xf numFmtId="0" fontId="12" fillId="0" borderId="0" xfId="0" applyFont="1" applyFill="1" applyAlignment="1">
      <alignment horizontal="right" wrapText="1"/>
    </xf>
    <xf numFmtId="0" fontId="0" fillId="0" borderId="0" xfId="0" applyFont="1" applyFill="1" applyAlignment="1">
      <alignment wrapText="1"/>
    </xf>
    <xf numFmtId="0" fontId="0" fillId="0" borderId="16" xfId="0" applyFont="1" applyFill="1" applyBorder="1" applyAlignment="1">
      <alignment wrapText="1"/>
    </xf>
    <xf numFmtId="0" fontId="0" fillId="0" borderId="18" xfId="20" applyFont="1" applyBorder="1" applyAlignment="1">
      <alignment wrapText="1"/>
      <protection/>
    </xf>
    <xf numFmtId="0" fontId="0" fillId="0" borderId="6" xfId="20" applyFont="1" applyBorder="1" applyAlignment="1">
      <alignment wrapText="1"/>
      <protection/>
    </xf>
    <xf numFmtId="0" fontId="0" fillId="0" borderId="6" xfId="20" applyFont="1" applyFill="1" applyBorder="1" applyAlignment="1">
      <alignment wrapText="1"/>
      <protection/>
    </xf>
    <xf numFmtId="0" fontId="0" fillId="0" borderId="6" xfId="0" applyFont="1" applyBorder="1" applyAlignment="1">
      <alignment horizontal="left" wrapText="1"/>
    </xf>
    <xf numFmtId="0" fontId="0" fillId="0" borderId="27" xfId="0" applyFont="1" applyFill="1" applyBorder="1" applyAlignment="1">
      <alignment wrapText="1"/>
    </xf>
    <xf numFmtId="0" fontId="0" fillId="0" borderId="20" xfId="0" applyFont="1" applyFill="1" applyBorder="1" applyAlignment="1">
      <alignment/>
    </xf>
    <xf numFmtId="0" fontId="6" fillId="0" borderId="0" xfId="0" applyFont="1" applyAlignment="1">
      <alignment horizontal="center"/>
    </xf>
  </cellXfs>
  <cellStyles count="7">
    <cellStyle name="Normal" xfId="0"/>
    <cellStyle name="Percent" xfId="15"/>
    <cellStyle name="Comma [0]" xfId="16"/>
    <cellStyle name="Comma" xfId="17"/>
    <cellStyle name="Currency [0]" xfId="18"/>
    <cellStyle name="Currency" xfId="19"/>
    <cellStyle name="標準_MYMS"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8</xdr:row>
      <xdr:rowOff>114300</xdr:rowOff>
    </xdr:from>
    <xdr:to>
      <xdr:col>8</xdr:col>
      <xdr:colOff>247650</xdr:colOff>
      <xdr:row>24</xdr:row>
      <xdr:rowOff>0</xdr:rowOff>
    </xdr:to>
    <xdr:sp>
      <xdr:nvSpPr>
        <xdr:cNvPr id="1" name="Rectangle 1"/>
        <xdr:cNvSpPr>
          <a:spLocks/>
        </xdr:cNvSpPr>
      </xdr:nvSpPr>
      <xdr:spPr>
        <a:xfrm>
          <a:off x="914400" y="1485900"/>
          <a:ext cx="4819650" cy="2628900"/>
        </a:xfrm>
        <a:prstGeom prst="rect">
          <a:avLst/>
        </a:prstGeom>
        <a:noFill/>
        <a:ln w="9525" cmpd="sng">
          <a:solidFill>
            <a:srgbClr val="000000"/>
          </a:solidFill>
          <a:headEnd type="none"/>
          <a:tailEnd type="none"/>
        </a:ln>
      </xdr:spPr>
      <xdr:txBody>
        <a:bodyPr vertOverflow="clip" wrap="square" anchor="ctr"/>
        <a:p>
          <a:pPr algn="ctr">
            <a:defRPr/>
          </a:pPr>
          <a:r>
            <a:rPr lang="en-US" cap="none" sz="2600" b="0" i="0" u="none" baseline="0">
              <a:latin typeface="ＭＳ Ｐゴシック"/>
              <a:ea typeface="ＭＳ Ｐゴシック"/>
              <a:cs typeface="ＭＳ Ｐゴシック"/>
            </a:rPr>
            <a:t>小型コンピュータ業界ＥＤＩ取引
標準メッセージフォーマット</a:t>
          </a:r>
          <a:r>
            <a:rPr lang="en-US" cap="none" sz="2200" b="0" i="0" u="none" baseline="0">
              <a:latin typeface="ＭＳ Ｐゴシック"/>
              <a:ea typeface="ＭＳ Ｐゴシック"/>
              <a:cs typeface="ＭＳ Ｐゴシック"/>
            </a:rPr>
            <a:t>
第１版 － ＨＷＳＷ００１Ａ
１９９９／５／１２</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50</xdr:row>
      <xdr:rowOff>161925</xdr:rowOff>
    </xdr:from>
    <xdr:to>
      <xdr:col>6</xdr:col>
      <xdr:colOff>0</xdr:colOff>
      <xdr:row>54</xdr:row>
      <xdr:rowOff>0</xdr:rowOff>
    </xdr:to>
    <xdr:sp>
      <xdr:nvSpPr>
        <xdr:cNvPr id="1" name="Rectangle 1"/>
        <xdr:cNvSpPr>
          <a:spLocks/>
        </xdr:cNvSpPr>
      </xdr:nvSpPr>
      <xdr:spPr>
        <a:xfrm>
          <a:off x="2076450" y="9010650"/>
          <a:ext cx="205740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5</xdr:row>
      <xdr:rowOff>0</xdr:rowOff>
    </xdr:from>
    <xdr:to>
      <xdr:col>3</xdr:col>
      <xdr:colOff>676275</xdr:colOff>
      <xdr:row>48</xdr:row>
      <xdr:rowOff>0</xdr:rowOff>
    </xdr:to>
    <xdr:sp>
      <xdr:nvSpPr>
        <xdr:cNvPr id="2" name="Rectangle 2"/>
        <xdr:cNvSpPr>
          <a:spLocks/>
        </xdr:cNvSpPr>
      </xdr:nvSpPr>
      <xdr:spPr>
        <a:xfrm>
          <a:off x="209550" y="990600"/>
          <a:ext cx="2543175" cy="7515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5</xdr:row>
      <xdr:rowOff>0</xdr:rowOff>
    </xdr:from>
    <xdr:to>
      <xdr:col>8</xdr:col>
      <xdr:colOff>0</xdr:colOff>
      <xdr:row>48</xdr:row>
      <xdr:rowOff>0</xdr:rowOff>
    </xdr:to>
    <xdr:sp>
      <xdr:nvSpPr>
        <xdr:cNvPr id="3" name="Rectangle 3"/>
        <xdr:cNvSpPr>
          <a:spLocks/>
        </xdr:cNvSpPr>
      </xdr:nvSpPr>
      <xdr:spPr>
        <a:xfrm>
          <a:off x="3457575" y="990600"/>
          <a:ext cx="2552700" cy="7515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xdr:row>
      <xdr:rowOff>0</xdr:rowOff>
    </xdr:from>
    <xdr:to>
      <xdr:col>3</xdr:col>
      <xdr:colOff>676275</xdr:colOff>
      <xdr:row>5</xdr:row>
      <xdr:rowOff>161925</xdr:rowOff>
    </xdr:to>
    <xdr:sp>
      <xdr:nvSpPr>
        <xdr:cNvPr id="4" name="Oval 4"/>
        <xdr:cNvSpPr>
          <a:spLocks/>
        </xdr:cNvSpPr>
      </xdr:nvSpPr>
      <xdr:spPr>
        <a:xfrm>
          <a:off x="209550" y="819150"/>
          <a:ext cx="2543175" cy="333375"/>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1600" b="1" i="0" u="none" baseline="0">
              <a:latin typeface="ＭＳ Ｐゴシック"/>
              <a:ea typeface="ＭＳ Ｐゴシック"/>
              <a:cs typeface="ＭＳ Ｐゴシック"/>
            </a:rPr>
            <a:t>発注者</a:t>
          </a:r>
        </a:p>
      </xdr:txBody>
    </xdr:sp>
    <xdr:clientData/>
  </xdr:twoCellAnchor>
  <xdr:twoCellAnchor>
    <xdr:from>
      <xdr:col>3</xdr:col>
      <xdr:colOff>676275</xdr:colOff>
      <xdr:row>8</xdr:row>
      <xdr:rowOff>76200</xdr:rowOff>
    </xdr:from>
    <xdr:to>
      <xdr:col>5</xdr:col>
      <xdr:colOff>0</xdr:colOff>
      <xdr:row>8</xdr:row>
      <xdr:rowOff>76200</xdr:rowOff>
    </xdr:to>
    <xdr:sp>
      <xdr:nvSpPr>
        <xdr:cNvPr id="5" name="Line 5"/>
        <xdr:cNvSpPr>
          <a:spLocks/>
        </xdr:cNvSpPr>
      </xdr:nvSpPr>
      <xdr:spPr>
        <a:xfrm flipH="1">
          <a:off x="2752725" y="1590675"/>
          <a:ext cx="69532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19</xdr:row>
      <xdr:rowOff>85725</xdr:rowOff>
    </xdr:from>
    <xdr:to>
      <xdr:col>5</xdr:col>
      <xdr:colOff>9525</xdr:colOff>
      <xdr:row>19</xdr:row>
      <xdr:rowOff>85725</xdr:rowOff>
    </xdr:to>
    <xdr:sp>
      <xdr:nvSpPr>
        <xdr:cNvPr id="6" name="Line 6"/>
        <xdr:cNvSpPr>
          <a:spLocks/>
        </xdr:cNvSpPr>
      </xdr:nvSpPr>
      <xdr:spPr>
        <a:xfrm>
          <a:off x="2752725" y="3514725"/>
          <a:ext cx="7048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4</xdr:row>
      <xdr:rowOff>9525</xdr:rowOff>
    </xdr:from>
    <xdr:to>
      <xdr:col>8</xdr:col>
      <xdr:colOff>0</xdr:colOff>
      <xdr:row>6</xdr:row>
      <xdr:rowOff>0</xdr:rowOff>
    </xdr:to>
    <xdr:sp>
      <xdr:nvSpPr>
        <xdr:cNvPr id="7" name="Oval 7"/>
        <xdr:cNvSpPr>
          <a:spLocks/>
        </xdr:cNvSpPr>
      </xdr:nvSpPr>
      <xdr:spPr>
        <a:xfrm>
          <a:off x="3457575" y="828675"/>
          <a:ext cx="2552700" cy="333375"/>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1600" b="1" i="0" u="none" baseline="0">
              <a:latin typeface="ＭＳ Ｐゴシック"/>
              <a:ea typeface="ＭＳ Ｐゴシック"/>
              <a:cs typeface="ＭＳ Ｐゴシック"/>
            </a:rPr>
            <a:t>受注者</a:t>
          </a:r>
        </a:p>
      </xdr:txBody>
    </xdr:sp>
    <xdr:clientData/>
  </xdr:twoCellAnchor>
  <xdr:twoCellAnchor>
    <xdr:from>
      <xdr:col>3</xdr:col>
      <xdr:colOff>676275</xdr:colOff>
      <xdr:row>20</xdr:row>
      <xdr:rowOff>95250</xdr:rowOff>
    </xdr:from>
    <xdr:to>
      <xdr:col>5</xdr:col>
      <xdr:colOff>0</xdr:colOff>
      <xdr:row>20</xdr:row>
      <xdr:rowOff>95250</xdr:rowOff>
    </xdr:to>
    <xdr:sp>
      <xdr:nvSpPr>
        <xdr:cNvPr id="8" name="Line 8"/>
        <xdr:cNvSpPr>
          <a:spLocks/>
        </xdr:cNvSpPr>
      </xdr:nvSpPr>
      <xdr:spPr>
        <a:xfrm flipH="1">
          <a:off x="2752725" y="3695700"/>
          <a:ext cx="69532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23</xdr:row>
      <xdr:rowOff>85725</xdr:rowOff>
    </xdr:from>
    <xdr:to>
      <xdr:col>5</xdr:col>
      <xdr:colOff>0</xdr:colOff>
      <xdr:row>23</xdr:row>
      <xdr:rowOff>85725</xdr:rowOff>
    </xdr:to>
    <xdr:sp>
      <xdr:nvSpPr>
        <xdr:cNvPr id="9" name="Line 9"/>
        <xdr:cNvSpPr>
          <a:spLocks/>
        </xdr:cNvSpPr>
      </xdr:nvSpPr>
      <xdr:spPr>
        <a:xfrm flipH="1">
          <a:off x="2752725" y="4210050"/>
          <a:ext cx="69532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24</xdr:row>
      <xdr:rowOff>85725</xdr:rowOff>
    </xdr:from>
    <xdr:to>
      <xdr:col>5</xdr:col>
      <xdr:colOff>0</xdr:colOff>
      <xdr:row>24</xdr:row>
      <xdr:rowOff>85725</xdr:rowOff>
    </xdr:to>
    <xdr:sp>
      <xdr:nvSpPr>
        <xdr:cNvPr id="10" name="Line 10"/>
        <xdr:cNvSpPr>
          <a:spLocks/>
        </xdr:cNvSpPr>
      </xdr:nvSpPr>
      <xdr:spPr>
        <a:xfrm flipH="1">
          <a:off x="2752725" y="4381500"/>
          <a:ext cx="69532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42</xdr:row>
      <xdr:rowOff>76200</xdr:rowOff>
    </xdr:from>
    <xdr:to>
      <xdr:col>5</xdr:col>
      <xdr:colOff>0</xdr:colOff>
      <xdr:row>42</xdr:row>
      <xdr:rowOff>76200</xdr:rowOff>
    </xdr:to>
    <xdr:sp>
      <xdr:nvSpPr>
        <xdr:cNvPr id="11" name="Line 11"/>
        <xdr:cNvSpPr>
          <a:spLocks/>
        </xdr:cNvSpPr>
      </xdr:nvSpPr>
      <xdr:spPr>
        <a:xfrm flipH="1">
          <a:off x="2752725" y="7524750"/>
          <a:ext cx="69532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26</xdr:row>
      <xdr:rowOff>104775</xdr:rowOff>
    </xdr:from>
    <xdr:to>
      <xdr:col>5</xdr:col>
      <xdr:colOff>0</xdr:colOff>
      <xdr:row>26</xdr:row>
      <xdr:rowOff>104775</xdr:rowOff>
    </xdr:to>
    <xdr:sp>
      <xdr:nvSpPr>
        <xdr:cNvPr id="12" name="Line 12"/>
        <xdr:cNvSpPr>
          <a:spLocks/>
        </xdr:cNvSpPr>
      </xdr:nvSpPr>
      <xdr:spPr>
        <a:xfrm>
          <a:off x="2752725" y="4743450"/>
          <a:ext cx="69532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40</xdr:row>
      <xdr:rowOff>85725</xdr:rowOff>
    </xdr:from>
    <xdr:to>
      <xdr:col>5</xdr:col>
      <xdr:colOff>9525</xdr:colOff>
      <xdr:row>40</xdr:row>
      <xdr:rowOff>85725</xdr:rowOff>
    </xdr:to>
    <xdr:sp>
      <xdr:nvSpPr>
        <xdr:cNvPr id="13" name="Line 13"/>
        <xdr:cNvSpPr>
          <a:spLocks/>
        </xdr:cNvSpPr>
      </xdr:nvSpPr>
      <xdr:spPr>
        <a:xfrm>
          <a:off x="2752725" y="7191375"/>
          <a:ext cx="7048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38</xdr:row>
      <xdr:rowOff>85725</xdr:rowOff>
    </xdr:from>
    <xdr:to>
      <xdr:col>5</xdr:col>
      <xdr:colOff>9525</xdr:colOff>
      <xdr:row>38</xdr:row>
      <xdr:rowOff>85725</xdr:rowOff>
    </xdr:to>
    <xdr:sp>
      <xdr:nvSpPr>
        <xdr:cNvPr id="14" name="Line 15"/>
        <xdr:cNvSpPr>
          <a:spLocks/>
        </xdr:cNvSpPr>
      </xdr:nvSpPr>
      <xdr:spPr>
        <a:xfrm flipH="1">
          <a:off x="2762250" y="6848475"/>
          <a:ext cx="69532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42</xdr:row>
      <xdr:rowOff>76200</xdr:rowOff>
    </xdr:from>
    <xdr:to>
      <xdr:col>5</xdr:col>
      <xdr:colOff>9525</xdr:colOff>
      <xdr:row>42</xdr:row>
      <xdr:rowOff>76200</xdr:rowOff>
    </xdr:to>
    <xdr:sp>
      <xdr:nvSpPr>
        <xdr:cNvPr id="15" name="Line 16"/>
        <xdr:cNvSpPr>
          <a:spLocks/>
        </xdr:cNvSpPr>
      </xdr:nvSpPr>
      <xdr:spPr>
        <a:xfrm flipH="1">
          <a:off x="2762250" y="7524750"/>
          <a:ext cx="695325" cy="0"/>
        </a:xfrm>
        <a:prstGeom prst="line">
          <a:avLst/>
        </a:prstGeom>
        <a:solidFill>
          <a:srgbClr val="FFFFFF"/>
        </a:solid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285750</xdr:colOff>
      <xdr:row>48</xdr:row>
      <xdr:rowOff>0</xdr:rowOff>
    </xdr:from>
    <xdr:to>
      <xdr:col>2</xdr:col>
      <xdr:colOff>676275</xdr:colOff>
      <xdr:row>52</xdr:row>
      <xdr:rowOff>152400</xdr:rowOff>
    </xdr:to>
    <xdr:sp>
      <xdr:nvSpPr>
        <xdr:cNvPr id="16" name="Line 17"/>
        <xdr:cNvSpPr>
          <a:spLocks/>
        </xdr:cNvSpPr>
      </xdr:nvSpPr>
      <xdr:spPr>
        <a:xfrm>
          <a:off x="1676400" y="8505825"/>
          <a:ext cx="390525" cy="8382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50</xdr:row>
      <xdr:rowOff>9525</xdr:rowOff>
    </xdr:from>
    <xdr:to>
      <xdr:col>6</xdr:col>
      <xdr:colOff>0</xdr:colOff>
      <xdr:row>52</xdr:row>
      <xdr:rowOff>0</xdr:rowOff>
    </xdr:to>
    <xdr:sp>
      <xdr:nvSpPr>
        <xdr:cNvPr id="17" name="Oval 18"/>
        <xdr:cNvSpPr>
          <a:spLocks/>
        </xdr:cNvSpPr>
      </xdr:nvSpPr>
      <xdr:spPr>
        <a:xfrm>
          <a:off x="2076450" y="8858250"/>
          <a:ext cx="2057400" cy="333375"/>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1600" b="1" i="0" u="none" baseline="0">
              <a:latin typeface="ＭＳ Ｐゴシック"/>
              <a:ea typeface="ＭＳ Ｐゴシック"/>
              <a:cs typeface="ＭＳ Ｐゴシック"/>
            </a:rPr>
            <a:t>銀行</a:t>
          </a:r>
        </a:p>
      </xdr:txBody>
    </xdr:sp>
    <xdr:clientData/>
  </xdr:twoCellAnchor>
  <xdr:twoCellAnchor>
    <xdr:from>
      <xdr:col>6</xdr:col>
      <xdr:colOff>0</xdr:colOff>
      <xdr:row>48</xdr:row>
      <xdr:rowOff>0</xdr:rowOff>
    </xdr:from>
    <xdr:to>
      <xdr:col>6</xdr:col>
      <xdr:colOff>342900</xdr:colOff>
      <xdr:row>52</xdr:row>
      <xdr:rowOff>152400</xdr:rowOff>
    </xdr:to>
    <xdr:sp>
      <xdr:nvSpPr>
        <xdr:cNvPr id="18" name="Line 19"/>
        <xdr:cNvSpPr>
          <a:spLocks/>
        </xdr:cNvSpPr>
      </xdr:nvSpPr>
      <xdr:spPr>
        <a:xfrm flipV="1">
          <a:off x="4133850" y="8505825"/>
          <a:ext cx="342900" cy="8382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29</xdr:row>
      <xdr:rowOff>85725</xdr:rowOff>
    </xdr:from>
    <xdr:to>
      <xdr:col>5</xdr:col>
      <xdr:colOff>0</xdr:colOff>
      <xdr:row>29</xdr:row>
      <xdr:rowOff>85725</xdr:rowOff>
    </xdr:to>
    <xdr:sp>
      <xdr:nvSpPr>
        <xdr:cNvPr id="19" name="Line 21"/>
        <xdr:cNvSpPr>
          <a:spLocks/>
        </xdr:cNvSpPr>
      </xdr:nvSpPr>
      <xdr:spPr>
        <a:xfrm>
          <a:off x="2752725" y="5248275"/>
          <a:ext cx="69532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34</xdr:row>
      <xdr:rowOff>95250</xdr:rowOff>
    </xdr:from>
    <xdr:to>
      <xdr:col>5</xdr:col>
      <xdr:colOff>0</xdr:colOff>
      <xdr:row>34</xdr:row>
      <xdr:rowOff>95250</xdr:rowOff>
    </xdr:to>
    <xdr:sp>
      <xdr:nvSpPr>
        <xdr:cNvPr id="20" name="Line 22"/>
        <xdr:cNvSpPr>
          <a:spLocks/>
        </xdr:cNvSpPr>
      </xdr:nvSpPr>
      <xdr:spPr>
        <a:xfrm>
          <a:off x="2752725" y="6143625"/>
          <a:ext cx="69532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39</xdr:row>
      <xdr:rowOff>85725</xdr:rowOff>
    </xdr:from>
    <xdr:to>
      <xdr:col>5</xdr:col>
      <xdr:colOff>9525</xdr:colOff>
      <xdr:row>39</xdr:row>
      <xdr:rowOff>85725</xdr:rowOff>
    </xdr:to>
    <xdr:sp>
      <xdr:nvSpPr>
        <xdr:cNvPr id="21" name="Line 23"/>
        <xdr:cNvSpPr>
          <a:spLocks/>
        </xdr:cNvSpPr>
      </xdr:nvSpPr>
      <xdr:spPr>
        <a:xfrm flipH="1">
          <a:off x="2762250" y="7019925"/>
          <a:ext cx="69532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11</xdr:row>
      <xdr:rowOff>85725</xdr:rowOff>
    </xdr:from>
    <xdr:to>
      <xdr:col>5</xdr:col>
      <xdr:colOff>19050</xdr:colOff>
      <xdr:row>11</xdr:row>
      <xdr:rowOff>85725</xdr:rowOff>
    </xdr:to>
    <xdr:sp>
      <xdr:nvSpPr>
        <xdr:cNvPr id="22" name="Line 25"/>
        <xdr:cNvSpPr>
          <a:spLocks/>
        </xdr:cNvSpPr>
      </xdr:nvSpPr>
      <xdr:spPr>
        <a:xfrm>
          <a:off x="2762250" y="2124075"/>
          <a:ext cx="7048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41</xdr:row>
      <xdr:rowOff>85725</xdr:rowOff>
    </xdr:from>
    <xdr:to>
      <xdr:col>5</xdr:col>
      <xdr:colOff>9525</xdr:colOff>
      <xdr:row>41</xdr:row>
      <xdr:rowOff>85725</xdr:rowOff>
    </xdr:to>
    <xdr:sp>
      <xdr:nvSpPr>
        <xdr:cNvPr id="23" name="Line 26"/>
        <xdr:cNvSpPr>
          <a:spLocks/>
        </xdr:cNvSpPr>
      </xdr:nvSpPr>
      <xdr:spPr>
        <a:xfrm>
          <a:off x="2752725" y="7362825"/>
          <a:ext cx="7048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12</xdr:row>
      <xdr:rowOff>85725</xdr:rowOff>
    </xdr:from>
    <xdr:to>
      <xdr:col>5</xdr:col>
      <xdr:colOff>9525</xdr:colOff>
      <xdr:row>12</xdr:row>
      <xdr:rowOff>85725</xdr:rowOff>
    </xdr:to>
    <xdr:sp>
      <xdr:nvSpPr>
        <xdr:cNvPr id="24" name="Line 28"/>
        <xdr:cNvSpPr>
          <a:spLocks/>
        </xdr:cNvSpPr>
      </xdr:nvSpPr>
      <xdr:spPr>
        <a:xfrm flipH="1">
          <a:off x="2762250" y="2295525"/>
          <a:ext cx="69532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25</xdr:row>
      <xdr:rowOff>85725</xdr:rowOff>
    </xdr:from>
    <xdr:to>
      <xdr:col>5</xdr:col>
      <xdr:colOff>9525</xdr:colOff>
      <xdr:row>25</xdr:row>
      <xdr:rowOff>85725</xdr:rowOff>
    </xdr:to>
    <xdr:sp>
      <xdr:nvSpPr>
        <xdr:cNvPr id="25" name="Line 29"/>
        <xdr:cNvSpPr>
          <a:spLocks/>
        </xdr:cNvSpPr>
      </xdr:nvSpPr>
      <xdr:spPr>
        <a:xfrm flipH="1">
          <a:off x="2762250" y="4552950"/>
          <a:ext cx="69532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32</xdr:row>
      <xdr:rowOff>95250</xdr:rowOff>
    </xdr:from>
    <xdr:to>
      <xdr:col>5</xdr:col>
      <xdr:colOff>0</xdr:colOff>
      <xdr:row>32</xdr:row>
      <xdr:rowOff>95250</xdr:rowOff>
    </xdr:to>
    <xdr:sp>
      <xdr:nvSpPr>
        <xdr:cNvPr id="26" name="Line 30"/>
        <xdr:cNvSpPr>
          <a:spLocks/>
        </xdr:cNvSpPr>
      </xdr:nvSpPr>
      <xdr:spPr>
        <a:xfrm>
          <a:off x="2752725" y="5781675"/>
          <a:ext cx="69532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33</xdr:row>
      <xdr:rowOff>85725</xdr:rowOff>
    </xdr:from>
    <xdr:to>
      <xdr:col>5</xdr:col>
      <xdr:colOff>9525</xdr:colOff>
      <xdr:row>33</xdr:row>
      <xdr:rowOff>85725</xdr:rowOff>
    </xdr:to>
    <xdr:sp>
      <xdr:nvSpPr>
        <xdr:cNvPr id="27" name="Line 31"/>
        <xdr:cNvSpPr>
          <a:spLocks/>
        </xdr:cNvSpPr>
      </xdr:nvSpPr>
      <xdr:spPr>
        <a:xfrm flipH="1">
          <a:off x="2762250" y="5953125"/>
          <a:ext cx="69532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35</xdr:row>
      <xdr:rowOff>85725</xdr:rowOff>
    </xdr:from>
    <xdr:to>
      <xdr:col>5</xdr:col>
      <xdr:colOff>9525</xdr:colOff>
      <xdr:row>35</xdr:row>
      <xdr:rowOff>85725</xdr:rowOff>
    </xdr:to>
    <xdr:sp>
      <xdr:nvSpPr>
        <xdr:cNvPr id="28" name="Line 32"/>
        <xdr:cNvSpPr>
          <a:spLocks/>
        </xdr:cNvSpPr>
      </xdr:nvSpPr>
      <xdr:spPr>
        <a:xfrm flipH="1">
          <a:off x="2762250" y="6315075"/>
          <a:ext cx="69532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43</xdr:row>
      <xdr:rowOff>85725</xdr:rowOff>
    </xdr:from>
    <xdr:to>
      <xdr:col>5</xdr:col>
      <xdr:colOff>0</xdr:colOff>
      <xdr:row>43</xdr:row>
      <xdr:rowOff>85725</xdr:rowOff>
    </xdr:to>
    <xdr:sp>
      <xdr:nvSpPr>
        <xdr:cNvPr id="29" name="Line 33"/>
        <xdr:cNvSpPr>
          <a:spLocks/>
        </xdr:cNvSpPr>
      </xdr:nvSpPr>
      <xdr:spPr>
        <a:xfrm flipH="1">
          <a:off x="2752725" y="7705725"/>
          <a:ext cx="695325" cy="0"/>
        </a:xfrm>
        <a:prstGeom prst="line">
          <a:avLst/>
        </a:prstGeom>
        <a:solidFill>
          <a:srgbClr val="FFFFFF"/>
        </a:solid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676275</xdr:colOff>
      <xdr:row>46</xdr:row>
      <xdr:rowOff>85725</xdr:rowOff>
    </xdr:from>
    <xdr:to>
      <xdr:col>5</xdr:col>
      <xdr:colOff>0</xdr:colOff>
      <xdr:row>46</xdr:row>
      <xdr:rowOff>85725</xdr:rowOff>
    </xdr:to>
    <xdr:sp>
      <xdr:nvSpPr>
        <xdr:cNvPr id="30" name="Line 34"/>
        <xdr:cNvSpPr>
          <a:spLocks/>
        </xdr:cNvSpPr>
      </xdr:nvSpPr>
      <xdr:spPr>
        <a:xfrm>
          <a:off x="2752725" y="8248650"/>
          <a:ext cx="69532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15</xdr:row>
      <xdr:rowOff>85725</xdr:rowOff>
    </xdr:from>
    <xdr:to>
      <xdr:col>5</xdr:col>
      <xdr:colOff>19050</xdr:colOff>
      <xdr:row>15</xdr:row>
      <xdr:rowOff>85725</xdr:rowOff>
    </xdr:to>
    <xdr:sp>
      <xdr:nvSpPr>
        <xdr:cNvPr id="31" name="Line 36"/>
        <xdr:cNvSpPr>
          <a:spLocks/>
        </xdr:cNvSpPr>
      </xdr:nvSpPr>
      <xdr:spPr>
        <a:xfrm>
          <a:off x="2762250" y="2819400"/>
          <a:ext cx="7048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16</xdr:row>
      <xdr:rowOff>85725</xdr:rowOff>
    </xdr:from>
    <xdr:to>
      <xdr:col>5</xdr:col>
      <xdr:colOff>9525</xdr:colOff>
      <xdr:row>16</xdr:row>
      <xdr:rowOff>85725</xdr:rowOff>
    </xdr:to>
    <xdr:sp>
      <xdr:nvSpPr>
        <xdr:cNvPr id="32" name="Line 37"/>
        <xdr:cNvSpPr>
          <a:spLocks/>
        </xdr:cNvSpPr>
      </xdr:nvSpPr>
      <xdr:spPr>
        <a:xfrm flipH="1">
          <a:off x="2762250" y="2990850"/>
          <a:ext cx="69532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0</xdr:row>
      <xdr:rowOff>0</xdr:rowOff>
    </xdr:from>
    <xdr:to>
      <xdr:col>5</xdr:col>
      <xdr:colOff>676275</xdr:colOff>
      <xdr:row>0</xdr:row>
      <xdr:rowOff>0</xdr:rowOff>
    </xdr:to>
    <xdr:sp>
      <xdr:nvSpPr>
        <xdr:cNvPr id="1" name="Rectangle 19"/>
        <xdr:cNvSpPr>
          <a:spLocks/>
        </xdr:cNvSpPr>
      </xdr:nvSpPr>
      <xdr:spPr>
        <a:xfrm>
          <a:off x="876300" y="0"/>
          <a:ext cx="16002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0</xdr:row>
      <xdr:rowOff>0</xdr:rowOff>
    </xdr:from>
    <xdr:to>
      <xdr:col>10</xdr:col>
      <xdr:colOff>0</xdr:colOff>
      <xdr:row>0</xdr:row>
      <xdr:rowOff>0</xdr:rowOff>
    </xdr:to>
    <xdr:sp>
      <xdr:nvSpPr>
        <xdr:cNvPr id="2" name="Rectangle 18"/>
        <xdr:cNvSpPr>
          <a:spLocks/>
        </xdr:cNvSpPr>
      </xdr:nvSpPr>
      <xdr:spPr>
        <a:xfrm>
          <a:off x="3181350" y="0"/>
          <a:ext cx="2047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0</xdr:row>
      <xdr:rowOff>0</xdr:rowOff>
    </xdr:from>
    <xdr:to>
      <xdr:col>5</xdr:col>
      <xdr:colOff>676275</xdr:colOff>
      <xdr:row>0</xdr:row>
      <xdr:rowOff>0</xdr:rowOff>
    </xdr:to>
    <xdr:sp>
      <xdr:nvSpPr>
        <xdr:cNvPr id="3" name="Oval 1"/>
        <xdr:cNvSpPr>
          <a:spLocks/>
        </xdr:cNvSpPr>
      </xdr:nvSpPr>
      <xdr:spPr>
        <a:xfrm>
          <a:off x="876300" y="0"/>
          <a:ext cx="1600200" cy="0"/>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1200" b="1" i="0" u="none" baseline="0">
              <a:latin typeface="ＭＳ Ｐゴシック"/>
              <a:ea typeface="ＭＳ Ｐゴシック"/>
              <a:cs typeface="ＭＳ Ｐゴシック"/>
            </a:rPr>
            <a:t>発注者</a:t>
          </a:r>
        </a:p>
      </xdr:txBody>
    </xdr:sp>
    <xdr:clientData/>
  </xdr:twoCellAnchor>
  <xdr:twoCellAnchor>
    <xdr:from>
      <xdr:col>7</xdr:col>
      <xdr:colOff>9525</xdr:colOff>
      <xdr:row>0</xdr:row>
      <xdr:rowOff>0</xdr:rowOff>
    </xdr:from>
    <xdr:to>
      <xdr:col>10</xdr:col>
      <xdr:colOff>0</xdr:colOff>
      <xdr:row>0</xdr:row>
      <xdr:rowOff>0</xdr:rowOff>
    </xdr:to>
    <xdr:sp>
      <xdr:nvSpPr>
        <xdr:cNvPr id="4" name="Oval 3"/>
        <xdr:cNvSpPr>
          <a:spLocks/>
        </xdr:cNvSpPr>
      </xdr:nvSpPr>
      <xdr:spPr>
        <a:xfrm>
          <a:off x="3181350" y="0"/>
          <a:ext cx="2047875" cy="0"/>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1200" b="1" i="0" u="none" baseline="0">
              <a:latin typeface="ＭＳ Ｐゴシック"/>
              <a:ea typeface="ＭＳ Ｐゴシック"/>
              <a:cs typeface="ＭＳ Ｐゴシック"/>
            </a:rPr>
            <a:t>受注者</a:t>
          </a:r>
        </a:p>
      </xdr:txBody>
    </xdr:sp>
    <xdr:clientData/>
  </xdr:twoCellAnchor>
  <xdr:twoCellAnchor>
    <xdr:from>
      <xdr:col>2</xdr:col>
      <xdr:colOff>171450</xdr:colOff>
      <xdr:row>37</xdr:row>
      <xdr:rowOff>9525</xdr:rowOff>
    </xdr:from>
    <xdr:to>
      <xdr:col>2</xdr:col>
      <xdr:colOff>209550</xdr:colOff>
      <xdr:row>46</xdr:row>
      <xdr:rowOff>142875</xdr:rowOff>
    </xdr:to>
    <xdr:sp>
      <xdr:nvSpPr>
        <xdr:cNvPr id="5" name="AutoShape 20"/>
        <xdr:cNvSpPr>
          <a:spLocks/>
        </xdr:cNvSpPr>
      </xdr:nvSpPr>
      <xdr:spPr>
        <a:xfrm>
          <a:off x="571500" y="6419850"/>
          <a:ext cx="38100" cy="1676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39</xdr:row>
      <xdr:rowOff>0</xdr:rowOff>
    </xdr:from>
    <xdr:to>
      <xdr:col>2</xdr:col>
      <xdr:colOff>438150</xdr:colOff>
      <xdr:row>42</xdr:row>
      <xdr:rowOff>0</xdr:rowOff>
    </xdr:to>
    <xdr:sp>
      <xdr:nvSpPr>
        <xdr:cNvPr id="6" name="AutoShape 21"/>
        <xdr:cNvSpPr>
          <a:spLocks/>
        </xdr:cNvSpPr>
      </xdr:nvSpPr>
      <xdr:spPr>
        <a:xfrm>
          <a:off x="790575" y="6753225"/>
          <a:ext cx="47625" cy="5143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409575</xdr:colOff>
      <xdr:row>44</xdr:row>
      <xdr:rowOff>19050</xdr:rowOff>
    </xdr:from>
    <xdr:to>
      <xdr:col>2</xdr:col>
      <xdr:colOff>457200</xdr:colOff>
      <xdr:row>46</xdr:row>
      <xdr:rowOff>152400</xdr:rowOff>
    </xdr:to>
    <xdr:sp>
      <xdr:nvSpPr>
        <xdr:cNvPr id="7" name="AutoShape 22"/>
        <xdr:cNvSpPr>
          <a:spLocks/>
        </xdr:cNvSpPr>
      </xdr:nvSpPr>
      <xdr:spPr>
        <a:xfrm>
          <a:off x="809625" y="7629525"/>
          <a:ext cx="47625" cy="4762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161925</xdr:colOff>
      <xdr:row>47</xdr:row>
      <xdr:rowOff>38100</xdr:rowOff>
    </xdr:from>
    <xdr:to>
      <xdr:col>2</xdr:col>
      <xdr:colOff>190500</xdr:colOff>
      <xdr:row>49</xdr:row>
      <xdr:rowOff>0</xdr:rowOff>
    </xdr:to>
    <xdr:sp>
      <xdr:nvSpPr>
        <xdr:cNvPr id="8" name="AutoShape 23"/>
        <xdr:cNvSpPr>
          <a:spLocks/>
        </xdr:cNvSpPr>
      </xdr:nvSpPr>
      <xdr:spPr>
        <a:xfrm>
          <a:off x="561975" y="8162925"/>
          <a:ext cx="28575" cy="304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42</xdr:row>
      <xdr:rowOff>19050</xdr:rowOff>
    </xdr:from>
    <xdr:to>
      <xdr:col>3</xdr:col>
      <xdr:colOff>142875</xdr:colOff>
      <xdr:row>43</xdr:row>
      <xdr:rowOff>152400</xdr:rowOff>
    </xdr:to>
    <xdr:sp>
      <xdr:nvSpPr>
        <xdr:cNvPr id="9" name="AutoShape 24"/>
        <xdr:cNvSpPr>
          <a:spLocks/>
        </xdr:cNvSpPr>
      </xdr:nvSpPr>
      <xdr:spPr>
        <a:xfrm>
          <a:off x="981075" y="7286625"/>
          <a:ext cx="28575" cy="3048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4</xdr:col>
      <xdr:colOff>0</xdr:colOff>
      <xdr:row>8</xdr:row>
      <xdr:rowOff>0</xdr:rowOff>
    </xdr:to>
    <xdr:sp>
      <xdr:nvSpPr>
        <xdr:cNvPr id="1" name="Rectangle 1"/>
        <xdr:cNvSpPr>
          <a:spLocks/>
        </xdr:cNvSpPr>
      </xdr:nvSpPr>
      <xdr:spPr>
        <a:xfrm>
          <a:off x="685800" y="971550"/>
          <a:ext cx="2057400" cy="514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請求ヘッダー情報
(締め毎に1レコード)</a:t>
          </a:r>
        </a:p>
      </xdr:txBody>
    </xdr:sp>
    <xdr:clientData/>
  </xdr:twoCellAnchor>
  <xdr:twoCellAnchor>
    <xdr:from>
      <xdr:col>1</xdr:col>
      <xdr:colOff>561975</xdr:colOff>
      <xdr:row>13</xdr:row>
      <xdr:rowOff>114300</xdr:rowOff>
    </xdr:from>
    <xdr:to>
      <xdr:col>4</xdr:col>
      <xdr:colOff>561975</xdr:colOff>
      <xdr:row>22</xdr:row>
      <xdr:rowOff>0</xdr:rowOff>
    </xdr:to>
    <xdr:sp>
      <xdr:nvSpPr>
        <xdr:cNvPr id="2" name="Rectangle 7"/>
        <xdr:cNvSpPr>
          <a:spLocks/>
        </xdr:cNvSpPr>
      </xdr:nvSpPr>
      <xdr:spPr>
        <a:xfrm>
          <a:off x="1247775" y="2457450"/>
          <a:ext cx="2057400" cy="1428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請求明細情報(＝１出荷単位)
                               Line = １
                                        ２
                                        ３
                                        ４
                                        ５
                                        ６
                                        ７</a:t>
          </a:r>
        </a:p>
      </xdr:txBody>
    </xdr:sp>
    <xdr:clientData/>
  </xdr:twoCellAnchor>
  <xdr:twoCellAnchor>
    <xdr:from>
      <xdr:col>1</xdr:col>
      <xdr:colOff>371475</xdr:colOff>
      <xdr:row>12</xdr:row>
      <xdr:rowOff>133350</xdr:rowOff>
    </xdr:from>
    <xdr:to>
      <xdr:col>4</xdr:col>
      <xdr:colOff>371475</xdr:colOff>
      <xdr:row>18</xdr:row>
      <xdr:rowOff>133350</xdr:rowOff>
    </xdr:to>
    <xdr:sp>
      <xdr:nvSpPr>
        <xdr:cNvPr id="3" name="Rectangle 6"/>
        <xdr:cNvSpPr>
          <a:spLocks/>
        </xdr:cNvSpPr>
      </xdr:nvSpPr>
      <xdr:spPr>
        <a:xfrm>
          <a:off x="1057275" y="2305050"/>
          <a:ext cx="2057400" cy="102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請求明細情報(＝１出荷単位)
                               Line = １
                                        ２
                                        ３</a:t>
          </a:r>
        </a:p>
      </xdr:txBody>
    </xdr:sp>
    <xdr:clientData/>
  </xdr:twoCellAnchor>
  <xdr:twoCellAnchor>
    <xdr:from>
      <xdr:col>1</xdr:col>
      <xdr:colOff>190500</xdr:colOff>
      <xdr:row>11</xdr:row>
      <xdr:rowOff>152400</xdr:rowOff>
    </xdr:from>
    <xdr:to>
      <xdr:col>4</xdr:col>
      <xdr:colOff>190500</xdr:colOff>
      <xdr:row>17</xdr:row>
      <xdr:rowOff>152400</xdr:rowOff>
    </xdr:to>
    <xdr:sp>
      <xdr:nvSpPr>
        <xdr:cNvPr id="4" name="Rectangle 5"/>
        <xdr:cNvSpPr>
          <a:spLocks/>
        </xdr:cNvSpPr>
      </xdr:nvSpPr>
      <xdr:spPr>
        <a:xfrm>
          <a:off x="876300" y="2152650"/>
          <a:ext cx="2057400" cy="102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請求明細情報(＝１出荷単位)
                               Line = １
                                        ２
                                        ３
                                        ４
                                        ５</a:t>
          </a:r>
        </a:p>
      </xdr:txBody>
    </xdr:sp>
    <xdr:clientData/>
  </xdr:twoCellAnchor>
  <xdr:twoCellAnchor>
    <xdr:from>
      <xdr:col>1</xdr:col>
      <xdr:colOff>0</xdr:colOff>
      <xdr:row>11</xdr:row>
      <xdr:rowOff>0</xdr:rowOff>
    </xdr:from>
    <xdr:to>
      <xdr:col>4</xdr:col>
      <xdr:colOff>0</xdr:colOff>
      <xdr:row>17</xdr:row>
      <xdr:rowOff>0</xdr:rowOff>
    </xdr:to>
    <xdr:sp>
      <xdr:nvSpPr>
        <xdr:cNvPr id="5" name="Rectangle 3"/>
        <xdr:cNvSpPr>
          <a:spLocks/>
        </xdr:cNvSpPr>
      </xdr:nvSpPr>
      <xdr:spPr>
        <a:xfrm>
          <a:off x="685800" y="2000250"/>
          <a:ext cx="2057400" cy="102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請求明細情報(＝１出荷単位)
                               Line = １
                                        ２
                                        ３
                                        ４</a:t>
          </a:r>
        </a:p>
      </xdr:txBody>
    </xdr:sp>
    <xdr:clientData/>
  </xdr:twoCellAnchor>
  <xdr:twoCellAnchor>
    <xdr:from>
      <xdr:col>2</xdr:col>
      <xdr:colOff>342900</xdr:colOff>
      <xdr:row>8</xdr:row>
      <xdr:rowOff>0</xdr:rowOff>
    </xdr:from>
    <xdr:to>
      <xdr:col>2</xdr:col>
      <xdr:colOff>342900</xdr:colOff>
      <xdr:row>11</xdr:row>
      <xdr:rowOff>0</xdr:rowOff>
    </xdr:to>
    <xdr:sp>
      <xdr:nvSpPr>
        <xdr:cNvPr id="6" name="AutoShape 8"/>
        <xdr:cNvSpPr>
          <a:spLocks/>
        </xdr:cNvSpPr>
      </xdr:nvSpPr>
      <xdr:spPr>
        <a:xfrm>
          <a:off x="1714500" y="1485900"/>
          <a:ext cx="0" cy="514350"/>
        </a:xfrm>
        <a:prstGeom prst="straightConnector1">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30</xdr:row>
      <xdr:rowOff>0</xdr:rowOff>
    </xdr:from>
    <xdr:to>
      <xdr:col>4</xdr:col>
      <xdr:colOff>0</xdr:colOff>
      <xdr:row>33</xdr:row>
      <xdr:rowOff>0</xdr:rowOff>
    </xdr:to>
    <xdr:sp>
      <xdr:nvSpPr>
        <xdr:cNvPr id="7" name="Rectangle 9"/>
        <xdr:cNvSpPr>
          <a:spLocks/>
        </xdr:cNvSpPr>
      </xdr:nvSpPr>
      <xdr:spPr>
        <a:xfrm>
          <a:off x="685800" y="5305425"/>
          <a:ext cx="2057400" cy="514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請求ヘッダー情報
(締め毎に1レコード)</a:t>
          </a:r>
        </a:p>
      </xdr:txBody>
    </xdr:sp>
    <xdr:clientData/>
  </xdr:twoCellAnchor>
  <xdr:twoCellAnchor>
    <xdr:from>
      <xdr:col>2</xdr:col>
      <xdr:colOff>342900</xdr:colOff>
      <xdr:row>33</xdr:row>
      <xdr:rowOff>0</xdr:rowOff>
    </xdr:from>
    <xdr:to>
      <xdr:col>2</xdr:col>
      <xdr:colOff>609600</xdr:colOff>
      <xdr:row>36</xdr:row>
      <xdr:rowOff>0</xdr:rowOff>
    </xdr:to>
    <xdr:sp>
      <xdr:nvSpPr>
        <xdr:cNvPr id="8" name="AutoShape 14"/>
        <xdr:cNvSpPr>
          <a:spLocks/>
        </xdr:cNvSpPr>
      </xdr:nvSpPr>
      <xdr:spPr>
        <a:xfrm>
          <a:off x="1714500" y="5819775"/>
          <a:ext cx="266700" cy="514350"/>
        </a:xfrm>
        <a:prstGeom prst="straightConnector1">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40</xdr:row>
      <xdr:rowOff>152400</xdr:rowOff>
    </xdr:from>
    <xdr:to>
      <xdr:col>5</xdr:col>
      <xdr:colOff>457200</xdr:colOff>
      <xdr:row>43</xdr:row>
      <xdr:rowOff>28575</xdr:rowOff>
    </xdr:to>
    <xdr:sp>
      <xdr:nvSpPr>
        <xdr:cNvPr id="9" name="Rectangle 18"/>
        <xdr:cNvSpPr>
          <a:spLocks/>
        </xdr:cNvSpPr>
      </xdr:nvSpPr>
      <xdr:spPr>
        <a:xfrm>
          <a:off x="1295400" y="7172325"/>
          <a:ext cx="259080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請求明細情報(＝１出荷ごと１品目単位)
                                          Line = ３</a:t>
          </a:r>
        </a:p>
      </xdr:txBody>
    </xdr:sp>
    <xdr:clientData/>
  </xdr:twoCellAnchor>
  <xdr:twoCellAnchor>
    <xdr:from>
      <xdr:col>1</xdr:col>
      <xdr:colOff>457200</xdr:colOff>
      <xdr:row>39</xdr:row>
      <xdr:rowOff>114300</xdr:rowOff>
    </xdr:from>
    <xdr:to>
      <xdr:col>5</xdr:col>
      <xdr:colOff>304800</xdr:colOff>
      <xdr:row>41</xdr:row>
      <xdr:rowOff>161925</xdr:rowOff>
    </xdr:to>
    <xdr:sp>
      <xdr:nvSpPr>
        <xdr:cNvPr id="10" name="Rectangle 17"/>
        <xdr:cNvSpPr>
          <a:spLocks/>
        </xdr:cNvSpPr>
      </xdr:nvSpPr>
      <xdr:spPr>
        <a:xfrm>
          <a:off x="1143000" y="6962775"/>
          <a:ext cx="259080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請求明細情報(＝１出荷ごと１品目単位)
                                          Line = ２</a:t>
          </a:r>
        </a:p>
      </xdr:txBody>
    </xdr:sp>
    <xdr:clientData/>
  </xdr:twoCellAnchor>
  <xdr:twoCellAnchor>
    <xdr:from>
      <xdr:col>1</xdr:col>
      <xdr:colOff>304800</xdr:colOff>
      <xdr:row>38</xdr:row>
      <xdr:rowOff>76200</xdr:rowOff>
    </xdr:from>
    <xdr:to>
      <xdr:col>5</xdr:col>
      <xdr:colOff>152400</xdr:colOff>
      <xdr:row>40</xdr:row>
      <xdr:rowOff>123825</xdr:rowOff>
    </xdr:to>
    <xdr:sp>
      <xdr:nvSpPr>
        <xdr:cNvPr id="11" name="Rectangle 16"/>
        <xdr:cNvSpPr>
          <a:spLocks/>
        </xdr:cNvSpPr>
      </xdr:nvSpPr>
      <xdr:spPr>
        <a:xfrm>
          <a:off x="990600" y="6753225"/>
          <a:ext cx="259080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請求明細情報(＝１出荷ごと１品目単位)
                                          Line = １</a:t>
          </a:r>
        </a:p>
      </xdr:txBody>
    </xdr:sp>
    <xdr:clientData/>
  </xdr:twoCellAnchor>
  <xdr:twoCellAnchor>
    <xdr:from>
      <xdr:col>1</xdr:col>
      <xdr:colOff>152400</xdr:colOff>
      <xdr:row>37</xdr:row>
      <xdr:rowOff>38100</xdr:rowOff>
    </xdr:from>
    <xdr:to>
      <xdr:col>5</xdr:col>
      <xdr:colOff>0</xdr:colOff>
      <xdr:row>39</xdr:row>
      <xdr:rowOff>85725</xdr:rowOff>
    </xdr:to>
    <xdr:sp>
      <xdr:nvSpPr>
        <xdr:cNvPr id="12" name="Rectangle 15"/>
        <xdr:cNvSpPr>
          <a:spLocks/>
        </xdr:cNvSpPr>
      </xdr:nvSpPr>
      <xdr:spPr>
        <a:xfrm>
          <a:off x="838200" y="6543675"/>
          <a:ext cx="259080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請求明細情報(＝１出荷ごと１品目単位)
                                          Line = ２</a:t>
          </a:r>
        </a:p>
      </xdr:txBody>
    </xdr:sp>
    <xdr:clientData/>
  </xdr:twoCellAnchor>
  <xdr:twoCellAnchor>
    <xdr:from>
      <xdr:col>1</xdr:col>
      <xdr:colOff>0</xdr:colOff>
      <xdr:row>36</xdr:row>
      <xdr:rowOff>0</xdr:rowOff>
    </xdr:from>
    <xdr:to>
      <xdr:col>4</xdr:col>
      <xdr:colOff>533400</xdr:colOff>
      <xdr:row>38</xdr:row>
      <xdr:rowOff>47625</xdr:rowOff>
    </xdr:to>
    <xdr:sp>
      <xdr:nvSpPr>
        <xdr:cNvPr id="13" name="Rectangle 13"/>
        <xdr:cNvSpPr>
          <a:spLocks/>
        </xdr:cNvSpPr>
      </xdr:nvSpPr>
      <xdr:spPr>
        <a:xfrm>
          <a:off x="685800" y="6334125"/>
          <a:ext cx="259080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請求明細情報(＝１出荷ごと１品目単位)
                                          Line = １</a:t>
          </a:r>
        </a:p>
      </xdr:txBody>
    </xdr:sp>
    <xdr:clientData/>
  </xdr:twoCellAnchor>
  <xdr:twoCellAnchor>
    <xdr:from>
      <xdr:col>1</xdr:col>
      <xdr:colOff>9525</xdr:colOff>
      <xdr:row>49</xdr:row>
      <xdr:rowOff>0</xdr:rowOff>
    </xdr:from>
    <xdr:to>
      <xdr:col>4</xdr:col>
      <xdr:colOff>9525</xdr:colOff>
      <xdr:row>52</xdr:row>
      <xdr:rowOff>0</xdr:rowOff>
    </xdr:to>
    <xdr:sp>
      <xdr:nvSpPr>
        <xdr:cNvPr id="14" name="Rectangle 19"/>
        <xdr:cNvSpPr>
          <a:spLocks/>
        </xdr:cNvSpPr>
      </xdr:nvSpPr>
      <xdr:spPr>
        <a:xfrm>
          <a:off x="695325" y="8610600"/>
          <a:ext cx="2057400" cy="514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請求ヘッダー情報
(締め毎に1レコード)</a:t>
          </a:r>
        </a:p>
      </xdr:txBody>
    </xdr:sp>
    <xdr:clientData/>
  </xdr:twoCellAnchor>
  <xdr:twoCellAnchor>
    <xdr:from>
      <xdr:col>2</xdr:col>
      <xdr:colOff>352425</xdr:colOff>
      <xdr:row>52</xdr:row>
      <xdr:rowOff>0</xdr:rowOff>
    </xdr:from>
    <xdr:to>
      <xdr:col>2</xdr:col>
      <xdr:colOff>352425</xdr:colOff>
      <xdr:row>55</xdr:row>
      <xdr:rowOff>0</xdr:rowOff>
    </xdr:to>
    <xdr:sp>
      <xdr:nvSpPr>
        <xdr:cNvPr id="15" name="AutoShape 20"/>
        <xdr:cNvSpPr>
          <a:spLocks/>
        </xdr:cNvSpPr>
      </xdr:nvSpPr>
      <xdr:spPr>
        <a:xfrm>
          <a:off x="1724025" y="9124950"/>
          <a:ext cx="0" cy="514350"/>
        </a:xfrm>
        <a:prstGeom prst="straightConnector1">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619125</xdr:colOff>
      <xdr:row>59</xdr:row>
      <xdr:rowOff>152400</xdr:rowOff>
    </xdr:from>
    <xdr:to>
      <xdr:col>4</xdr:col>
      <xdr:colOff>619125</xdr:colOff>
      <xdr:row>62</xdr:row>
      <xdr:rowOff>28575</xdr:rowOff>
    </xdr:to>
    <xdr:sp>
      <xdr:nvSpPr>
        <xdr:cNvPr id="16" name="Rectangle 21"/>
        <xdr:cNvSpPr>
          <a:spLocks/>
        </xdr:cNvSpPr>
      </xdr:nvSpPr>
      <xdr:spPr>
        <a:xfrm>
          <a:off x="1304925" y="10477500"/>
          <a:ext cx="205740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請求明細情報(＝１出荷ごと)
              Ship Date = 98/08/21</a:t>
          </a:r>
        </a:p>
      </xdr:txBody>
    </xdr:sp>
    <xdr:clientData/>
  </xdr:twoCellAnchor>
  <xdr:twoCellAnchor>
    <xdr:from>
      <xdr:col>1</xdr:col>
      <xdr:colOff>466725</xdr:colOff>
      <xdr:row>58</xdr:row>
      <xdr:rowOff>114300</xdr:rowOff>
    </xdr:from>
    <xdr:to>
      <xdr:col>4</xdr:col>
      <xdr:colOff>466725</xdr:colOff>
      <xdr:row>60</xdr:row>
      <xdr:rowOff>161925</xdr:rowOff>
    </xdr:to>
    <xdr:sp>
      <xdr:nvSpPr>
        <xdr:cNvPr id="17" name="Rectangle 22"/>
        <xdr:cNvSpPr>
          <a:spLocks/>
        </xdr:cNvSpPr>
      </xdr:nvSpPr>
      <xdr:spPr>
        <a:xfrm>
          <a:off x="1152525" y="10267950"/>
          <a:ext cx="205740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請求明細情報(＝１出荷ごと)
              Ship Date = 98/08/20</a:t>
          </a:r>
        </a:p>
      </xdr:txBody>
    </xdr:sp>
    <xdr:clientData/>
  </xdr:twoCellAnchor>
  <xdr:twoCellAnchor>
    <xdr:from>
      <xdr:col>1</xdr:col>
      <xdr:colOff>314325</xdr:colOff>
      <xdr:row>57</xdr:row>
      <xdr:rowOff>76200</xdr:rowOff>
    </xdr:from>
    <xdr:to>
      <xdr:col>4</xdr:col>
      <xdr:colOff>314325</xdr:colOff>
      <xdr:row>59</xdr:row>
      <xdr:rowOff>123825</xdr:rowOff>
    </xdr:to>
    <xdr:sp>
      <xdr:nvSpPr>
        <xdr:cNvPr id="18" name="Rectangle 23"/>
        <xdr:cNvSpPr>
          <a:spLocks/>
        </xdr:cNvSpPr>
      </xdr:nvSpPr>
      <xdr:spPr>
        <a:xfrm>
          <a:off x="1000125" y="10058400"/>
          <a:ext cx="205740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請求明細情報(＝１出荷ごと)
              Ship Date = 98/08/14</a:t>
          </a:r>
        </a:p>
      </xdr:txBody>
    </xdr:sp>
    <xdr:clientData/>
  </xdr:twoCellAnchor>
  <xdr:twoCellAnchor>
    <xdr:from>
      <xdr:col>1</xdr:col>
      <xdr:colOff>161925</xdr:colOff>
      <xdr:row>56</xdr:row>
      <xdr:rowOff>38100</xdr:rowOff>
    </xdr:from>
    <xdr:to>
      <xdr:col>4</xdr:col>
      <xdr:colOff>161925</xdr:colOff>
      <xdr:row>58</xdr:row>
      <xdr:rowOff>85725</xdr:rowOff>
    </xdr:to>
    <xdr:sp>
      <xdr:nvSpPr>
        <xdr:cNvPr id="19" name="Rectangle 24"/>
        <xdr:cNvSpPr>
          <a:spLocks/>
        </xdr:cNvSpPr>
      </xdr:nvSpPr>
      <xdr:spPr>
        <a:xfrm>
          <a:off x="847725" y="9848850"/>
          <a:ext cx="205740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請求明細情報(＝１出荷ごと)
              Ship Date = 98/08/11</a:t>
          </a:r>
        </a:p>
      </xdr:txBody>
    </xdr:sp>
    <xdr:clientData/>
  </xdr:twoCellAnchor>
  <xdr:twoCellAnchor>
    <xdr:from>
      <xdr:col>1</xdr:col>
      <xdr:colOff>9525</xdr:colOff>
      <xdr:row>55</xdr:row>
      <xdr:rowOff>0</xdr:rowOff>
    </xdr:from>
    <xdr:to>
      <xdr:col>4</xdr:col>
      <xdr:colOff>9525</xdr:colOff>
      <xdr:row>57</xdr:row>
      <xdr:rowOff>47625</xdr:rowOff>
    </xdr:to>
    <xdr:sp>
      <xdr:nvSpPr>
        <xdr:cNvPr id="20" name="Rectangle 25"/>
        <xdr:cNvSpPr>
          <a:spLocks/>
        </xdr:cNvSpPr>
      </xdr:nvSpPr>
      <xdr:spPr>
        <a:xfrm>
          <a:off x="695325" y="9639300"/>
          <a:ext cx="205740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請求明細情報(＝１出荷ごと)
              Ship Date = 98/08/10</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4</xdr:col>
      <xdr:colOff>0</xdr:colOff>
      <xdr:row>11</xdr:row>
      <xdr:rowOff>0</xdr:rowOff>
    </xdr:to>
    <xdr:sp>
      <xdr:nvSpPr>
        <xdr:cNvPr id="1" name="Rectangle 21"/>
        <xdr:cNvSpPr>
          <a:spLocks/>
        </xdr:cNvSpPr>
      </xdr:nvSpPr>
      <xdr:spPr>
        <a:xfrm>
          <a:off x="685800" y="1485900"/>
          <a:ext cx="2057400" cy="514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支払ヘッダー情報
(支払/入金毎に1レコード)</a:t>
          </a:r>
        </a:p>
      </xdr:txBody>
    </xdr:sp>
    <xdr:clientData/>
  </xdr:twoCellAnchor>
  <xdr:twoCellAnchor>
    <xdr:from>
      <xdr:col>1</xdr:col>
      <xdr:colOff>561975</xdr:colOff>
      <xdr:row>16</xdr:row>
      <xdr:rowOff>114300</xdr:rowOff>
    </xdr:from>
    <xdr:to>
      <xdr:col>4</xdr:col>
      <xdr:colOff>561975</xdr:colOff>
      <xdr:row>25</xdr:row>
      <xdr:rowOff>0</xdr:rowOff>
    </xdr:to>
    <xdr:sp>
      <xdr:nvSpPr>
        <xdr:cNvPr id="2" name="Rectangle 22"/>
        <xdr:cNvSpPr>
          <a:spLocks/>
        </xdr:cNvSpPr>
      </xdr:nvSpPr>
      <xdr:spPr>
        <a:xfrm>
          <a:off x="1247775" y="2971800"/>
          <a:ext cx="2057400" cy="1428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支払明細情報(＝１出荷単位)
                               Line = １
                                        ２
                                        ３
                                        ４
                                        ５
                                        ６
                                        ７</a:t>
          </a:r>
        </a:p>
      </xdr:txBody>
    </xdr:sp>
    <xdr:clientData/>
  </xdr:twoCellAnchor>
  <xdr:twoCellAnchor>
    <xdr:from>
      <xdr:col>1</xdr:col>
      <xdr:colOff>371475</xdr:colOff>
      <xdr:row>15</xdr:row>
      <xdr:rowOff>133350</xdr:rowOff>
    </xdr:from>
    <xdr:to>
      <xdr:col>4</xdr:col>
      <xdr:colOff>371475</xdr:colOff>
      <xdr:row>21</xdr:row>
      <xdr:rowOff>133350</xdr:rowOff>
    </xdr:to>
    <xdr:sp>
      <xdr:nvSpPr>
        <xdr:cNvPr id="3" name="Rectangle 23"/>
        <xdr:cNvSpPr>
          <a:spLocks/>
        </xdr:cNvSpPr>
      </xdr:nvSpPr>
      <xdr:spPr>
        <a:xfrm>
          <a:off x="1057275" y="2819400"/>
          <a:ext cx="2057400" cy="102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支払明細情報(＝１出荷単位)
                               Line = １
                                        ２
                                        ３</a:t>
          </a:r>
        </a:p>
      </xdr:txBody>
    </xdr:sp>
    <xdr:clientData/>
  </xdr:twoCellAnchor>
  <xdr:twoCellAnchor>
    <xdr:from>
      <xdr:col>1</xdr:col>
      <xdr:colOff>190500</xdr:colOff>
      <xdr:row>14</xdr:row>
      <xdr:rowOff>152400</xdr:rowOff>
    </xdr:from>
    <xdr:to>
      <xdr:col>4</xdr:col>
      <xdr:colOff>190500</xdr:colOff>
      <xdr:row>20</xdr:row>
      <xdr:rowOff>152400</xdr:rowOff>
    </xdr:to>
    <xdr:sp>
      <xdr:nvSpPr>
        <xdr:cNvPr id="4" name="Rectangle 24"/>
        <xdr:cNvSpPr>
          <a:spLocks/>
        </xdr:cNvSpPr>
      </xdr:nvSpPr>
      <xdr:spPr>
        <a:xfrm>
          <a:off x="876300" y="2667000"/>
          <a:ext cx="2057400" cy="102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支払明細情報(＝１出荷単位)
                               Line = １
                                        ２
                                        ３
                                        ４
                                        ５</a:t>
          </a:r>
        </a:p>
      </xdr:txBody>
    </xdr:sp>
    <xdr:clientData/>
  </xdr:twoCellAnchor>
  <xdr:twoCellAnchor>
    <xdr:from>
      <xdr:col>1</xdr:col>
      <xdr:colOff>0</xdr:colOff>
      <xdr:row>14</xdr:row>
      <xdr:rowOff>0</xdr:rowOff>
    </xdr:from>
    <xdr:to>
      <xdr:col>4</xdr:col>
      <xdr:colOff>0</xdr:colOff>
      <xdr:row>20</xdr:row>
      <xdr:rowOff>0</xdr:rowOff>
    </xdr:to>
    <xdr:sp>
      <xdr:nvSpPr>
        <xdr:cNvPr id="5" name="Rectangle 25"/>
        <xdr:cNvSpPr>
          <a:spLocks/>
        </xdr:cNvSpPr>
      </xdr:nvSpPr>
      <xdr:spPr>
        <a:xfrm>
          <a:off x="685800" y="2514600"/>
          <a:ext cx="2057400" cy="102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支払明細情報(＝１出荷単位)
                               Line = １
                                        ２
                                        ３
                                        ４</a:t>
          </a:r>
        </a:p>
      </xdr:txBody>
    </xdr:sp>
    <xdr:clientData/>
  </xdr:twoCellAnchor>
  <xdr:twoCellAnchor>
    <xdr:from>
      <xdr:col>2</xdr:col>
      <xdr:colOff>342900</xdr:colOff>
      <xdr:row>11</xdr:row>
      <xdr:rowOff>0</xdr:rowOff>
    </xdr:from>
    <xdr:to>
      <xdr:col>2</xdr:col>
      <xdr:colOff>342900</xdr:colOff>
      <xdr:row>14</xdr:row>
      <xdr:rowOff>0</xdr:rowOff>
    </xdr:to>
    <xdr:sp>
      <xdr:nvSpPr>
        <xdr:cNvPr id="6" name="AutoShape 26"/>
        <xdr:cNvSpPr>
          <a:spLocks/>
        </xdr:cNvSpPr>
      </xdr:nvSpPr>
      <xdr:spPr>
        <a:xfrm>
          <a:off x="1714500" y="2000250"/>
          <a:ext cx="0" cy="514350"/>
        </a:xfrm>
        <a:prstGeom prst="straightConnector1">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33</xdr:row>
      <xdr:rowOff>0</xdr:rowOff>
    </xdr:from>
    <xdr:to>
      <xdr:col>4</xdr:col>
      <xdr:colOff>0</xdr:colOff>
      <xdr:row>36</xdr:row>
      <xdr:rowOff>0</xdr:rowOff>
    </xdr:to>
    <xdr:sp>
      <xdr:nvSpPr>
        <xdr:cNvPr id="7" name="Rectangle 27"/>
        <xdr:cNvSpPr>
          <a:spLocks/>
        </xdr:cNvSpPr>
      </xdr:nvSpPr>
      <xdr:spPr>
        <a:xfrm>
          <a:off x="685800" y="5819775"/>
          <a:ext cx="2057400" cy="514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支払ヘッダー情報
(支払/入金毎に1レコード)</a:t>
          </a:r>
        </a:p>
      </xdr:txBody>
    </xdr:sp>
    <xdr:clientData/>
  </xdr:twoCellAnchor>
  <xdr:twoCellAnchor>
    <xdr:from>
      <xdr:col>2</xdr:col>
      <xdr:colOff>342900</xdr:colOff>
      <xdr:row>36</xdr:row>
      <xdr:rowOff>0</xdr:rowOff>
    </xdr:from>
    <xdr:to>
      <xdr:col>2</xdr:col>
      <xdr:colOff>609600</xdr:colOff>
      <xdr:row>39</xdr:row>
      <xdr:rowOff>0</xdr:rowOff>
    </xdr:to>
    <xdr:sp>
      <xdr:nvSpPr>
        <xdr:cNvPr id="8" name="AutoShape 28"/>
        <xdr:cNvSpPr>
          <a:spLocks/>
        </xdr:cNvSpPr>
      </xdr:nvSpPr>
      <xdr:spPr>
        <a:xfrm>
          <a:off x="1714500" y="6334125"/>
          <a:ext cx="266700" cy="514350"/>
        </a:xfrm>
        <a:prstGeom prst="straightConnector1">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43</xdr:row>
      <xdr:rowOff>152400</xdr:rowOff>
    </xdr:from>
    <xdr:to>
      <xdr:col>5</xdr:col>
      <xdr:colOff>457200</xdr:colOff>
      <xdr:row>46</xdr:row>
      <xdr:rowOff>28575</xdr:rowOff>
    </xdr:to>
    <xdr:sp>
      <xdr:nvSpPr>
        <xdr:cNvPr id="9" name="Rectangle 29"/>
        <xdr:cNvSpPr>
          <a:spLocks/>
        </xdr:cNvSpPr>
      </xdr:nvSpPr>
      <xdr:spPr>
        <a:xfrm>
          <a:off x="1295400" y="7686675"/>
          <a:ext cx="259080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支払明細情報(＝１出荷ごと１品目単位)
                                          Line = ３</a:t>
          </a:r>
        </a:p>
      </xdr:txBody>
    </xdr:sp>
    <xdr:clientData/>
  </xdr:twoCellAnchor>
  <xdr:twoCellAnchor>
    <xdr:from>
      <xdr:col>1</xdr:col>
      <xdr:colOff>457200</xdr:colOff>
      <xdr:row>42</xdr:row>
      <xdr:rowOff>114300</xdr:rowOff>
    </xdr:from>
    <xdr:to>
      <xdr:col>5</xdr:col>
      <xdr:colOff>304800</xdr:colOff>
      <xdr:row>44</xdr:row>
      <xdr:rowOff>161925</xdr:rowOff>
    </xdr:to>
    <xdr:sp>
      <xdr:nvSpPr>
        <xdr:cNvPr id="10" name="Rectangle 30"/>
        <xdr:cNvSpPr>
          <a:spLocks/>
        </xdr:cNvSpPr>
      </xdr:nvSpPr>
      <xdr:spPr>
        <a:xfrm>
          <a:off x="1143000" y="7477125"/>
          <a:ext cx="259080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支払明細情報(＝１出荷ごと１品目単位)
                                          Line = ２</a:t>
          </a:r>
        </a:p>
      </xdr:txBody>
    </xdr:sp>
    <xdr:clientData/>
  </xdr:twoCellAnchor>
  <xdr:twoCellAnchor>
    <xdr:from>
      <xdr:col>1</xdr:col>
      <xdr:colOff>304800</xdr:colOff>
      <xdr:row>41</xdr:row>
      <xdr:rowOff>76200</xdr:rowOff>
    </xdr:from>
    <xdr:to>
      <xdr:col>5</xdr:col>
      <xdr:colOff>152400</xdr:colOff>
      <xdr:row>43</xdr:row>
      <xdr:rowOff>123825</xdr:rowOff>
    </xdr:to>
    <xdr:sp>
      <xdr:nvSpPr>
        <xdr:cNvPr id="11" name="Rectangle 31"/>
        <xdr:cNvSpPr>
          <a:spLocks/>
        </xdr:cNvSpPr>
      </xdr:nvSpPr>
      <xdr:spPr>
        <a:xfrm>
          <a:off x="990600" y="7267575"/>
          <a:ext cx="259080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支払明細情報(＝１出荷ごと１品目単位)
                                          Line = １</a:t>
          </a:r>
        </a:p>
      </xdr:txBody>
    </xdr:sp>
    <xdr:clientData/>
  </xdr:twoCellAnchor>
  <xdr:twoCellAnchor>
    <xdr:from>
      <xdr:col>1</xdr:col>
      <xdr:colOff>152400</xdr:colOff>
      <xdr:row>40</xdr:row>
      <xdr:rowOff>38100</xdr:rowOff>
    </xdr:from>
    <xdr:to>
      <xdr:col>5</xdr:col>
      <xdr:colOff>0</xdr:colOff>
      <xdr:row>42</xdr:row>
      <xdr:rowOff>85725</xdr:rowOff>
    </xdr:to>
    <xdr:sp>
      <xdr:nvSpPr>
        <xdr:cNvPr id="12" name="Rectangle 32"/>
        <xdr:cNvSpPr>
          <a:spLocks/>
        </xdr:cNvSpPr>
      </xdr:nvSpPr>
      <xdr:spPr>
        <a:xfrm>
          <a:off x="838200" y="7058025"/>
          <a:ext cx="259080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支払明細情報(＝１出荷ごと１品目単位)
                                          Line = ２</a:t>
          </a:r>
        </a:p>
      </xdr:txBody>
    </xdr:sp>
    <xdr:clientData/>
  </xdr:twoCellAnchor>
  <xdr:twoCellAnchor>
    <xdr:from>
      <xdr:col>1</xdr:col>
      <xdr:colOff>0</xdr:colOff>
      <xdr:row>39</xdr:row>
      <xdr:rowOff>0</xdr:rowOff>
    </xdr:from>
    <xdr:to>
      <xdr:col>4</xdr:col>
      <xdr:colOff>533400</xdr:colOff>
      <xdr:row>41</xdr:row>
      <xdr:rowOff>47625</xdr:rowOff>
    </xdr:to>
    <xdr:sp>
      <xdr:nvSpPr>
        <xdr:cNvPr id="13" name="Rectangle 33"/>
        <xdr:cNvSpPr>
          <a:spLocks/>
        </xdr:cNvSpPr>
      </xdr:nvSpPr>
      <xdr:spPr>
        <a:xfrm>
          <a:off x="685800" y="6848475"/>
          <a:ext cx="259080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支払明細情報(＝１出荷ごと１品目単位)
                                          Line = １</a:t>
          </a:r>
        </a:p>
      </xdr:txBody>
    </xdr:sp>
    <xdr:clientData/>
  </xdr:twoCellAnchor>
  <xdr:twoCellAnchor>
    <xdr:from>
      <xdr:col>1</xdr:col>
      <xdr:colOff>9525</xdr:colOff>
      <xdr:row>52</xdr:row>
      <xdr:rowOff>0</xdr:rowOff>
    </xdr:from>
    <xdr:to>
      <xdr:col>4</xdr:col>
      <xdr:colOff>9525</xdr:colOff>
      <xdr:row>55</xdr:row>
      <xdr:rowOff>0</xdr:rowOff>
    </xdr:to>
    <xdr:sp>
      <xdr:nvSpPr>
        <xdr:cNvPr id="14" name="Rectangle 41"/>
        <xdr:cNvSpPr>
          <a:spLocks/>
        </xdr:cNvSpPr>
      </xdr:nvSpPr>
      <xdr:spPr>
        <a:xfrm>
          <a:off x="695325" y="9124950"/>
          <a:ext cx="2057400" cy="514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支払ヘッダー情報
(支払/入金毎に1レコード)</a:t>
          </a:r>
        </a:p>
      </xdr:txBody>
    </xdr:sp>
    <xdr:clientData/>
  </xdr:twoCellAnchor>
  <xdr:twoCellAnchor>
    <xdr:from>
      <xdr:col>2</xdr:col>
      <xdr:colOff>352425</xdr:colOff>
      <xdr:row>55</xdr:row>
      <xdr:rowOff>0</xdr:rowOff>
    </xdr:from>
    <xdr:to>
      <xdr:col>2</xdr:col>
      <xdr:colOff>352425</xdr:colOff>
      <xdr:row>58</xdr:row>
      <xdr:rowOff>0</xdr:rowOff>
    </xdr:to>
    <xdr:sp>
      <xdr:nvSpPr>
        <xdr:cNvPr id="15" name="AutoShape 42"/>
        <xdr:cNvSpPr>
          <a:spLocks/>
        </xdr:cNvSpPr>
      </xdr:nvSpPr>
      <xdr:spPr>
        <a:xfrm>
          <a:off x="1724025" y="9639300"/>
          <a:ext cx="0" cy="514350"/>
        </a:xfrm>
        <a:prstGeom prst="straightConnector1">
          <a:avLst/>
        </a:prstGeom>
        <a:noFill/>
        <a:ln w="254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619125</xdr:colOff>
      <xdr:row>62</xdr:row>
      <xdr:rowOff>152400</xdr:rowOff>
    </xdr:from>
    <xdr:to>
      <xdr:col>4</xdr:col>
      <xdr:colOff>619125</xdr:colOff>
      <xdr:row>65</xdr:row>
      <xdr:rowOff>28575</xdr:rowOff>
    </xdr:to>
    <xdr:sp>
      <xdr:nvSpPr>
        <xdr:cNvPr id="16" name="Rectangle 43"/>
        <xdr:cNvSpPr>
          <a:spLocks/>
        </xdr:cNvSpPr>
      </xdr:nvSpPr>
      <xdr:spPr>
        <a:xfrm>
          <a:off x="1304925" y="10991850"/>
          <a:ext cx="205740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支払明細情報(＝１出荷ごと)
              Ship Date = 98/08/21</a:t>
          </a:r>
        </a:p>
      </xdr:txBody>
    </xdr:sp>
    <xdr:clientData/>
  </xdr:twoCellAnchor>
  <xdr:twoCellAnchor>
    <xdr:from>
      <xdr:col>1</xdr:col>
      <xdr:colOff>466725</xdr:colOff>
      <xdr:row>61</xdr:row>
      <xdr:rowOff>114300</xdr:rowOff>
    </xdr:from>
    <xdr:to>
      <xdr:col>4</xdr:col>
      <xdr:colOff>466725</xdr:colOff>
      <xdr:row>63</xdr:row>
      <xdr:rowOff>161925</xdr:rowOff>
    </xdr:to>
    <xdr:sp>
      <xdr:nvSpPr>
        <xdr:cNvPr id="17" name="Rectangle 44"/>
        <xdr:cNvSpPr>
          <a:spLocks/>
        </xdr:cNvSpPr>
      </xdr:nvSpPr>
      <xdr:spPr>
        <a:xfrm>
          <a:off x="1152525" y="10782300"/>
          <a:ext cx="205740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支払明細情報(＝１出荷ごと)
              Ship Date = 98/08/20</a:t>
          </a:r>
        </a:p>
      </xdr:txBody>
    </xdr:sp>
    <xdr:clientData/>
  </xdr:twoCellAnchor>
  <xdr:twoCellAnchor>
    <xdr:from>
      <xdr:col>1</xdr:col>
      <xdr:colOff>314325</xdr:colOff>
      <xdr:row>60</xdr:row>
      <xdr:rowOff>76200</xdr:rowOff>
    </xdr:from>
    <xdr:to>
      <xdr:col>4</xdr:col>
      <xdr:colOff>314325</xdr:colOff>
      <xdr:row>62</xdr:row>
      <xdr:rowOff>123825</xdr:rowOff>
    </xdr:to>
    <xdr:sp>
      <xdr:nvSpPr>
        <xdr:cNvPr id="18" name="Rectangle 45"/>
        <xdr:cNvSpPr>
          <a:spLocks/>
        </xdr:cNvSpPr>
      </xdr:nvSpPr>
      <xdr:spPr>
        <a:xfrm>
          <a:off x="1000125" y="10572750"/>
          <a:ext cx="205740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支払明細情報(＝１出荷ごと)
              Ship Date = 98/08/14</a:t>
          </a:r>
        </a:p>
      </xdr:txBody>
    </xdr:sp>
    <xdr:clientData/>
  </xdr:twoCellAnchor>
  <xdr:twoCellAnchor>
    <xdr:from>
      <xdr:col>1</xdr:col>
      <xdr:colOff>161925</xdr:colOff>
      <xdr:row>59</xdr:row>
      <xdr:rowOff>38100</xdr:rowOff>
    </xdr:from>
    <xdr:to>
      <xdr:col>4</xdr:col>
      <xdr:colOff>161925</xdr:colOff>
      <xdr:row>61</xdr:row>
      <xdr:rowOff>85725</xdr:rowOff>
    </xdr:to>
    <xdr:sp>
      <xdr:nvSpPr>
        <xdr:cNvPr id="19" name="Rectangle 46"/>
        <xdr:cNvSpPr>
          <a:spLocks/>
        </xdr:cNvSpPr>
      </xdr:nvSpPr>
      <xdr:spPr>
        <a:xfrm>
          <a:off x="847725" y="10363200"/>
          <a:ext cx="205740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支払明細情報(＝１出荷ごと)
              Ship Date = 98/08/11</a:t>
          </a:r>
        </a:p>
      </xdr:txBody>
    </xdr:sp>
    <xdr:clientData/>
  </xdr:twoCellAnchor>
  <xdr:twoCellAnchor>
    <xdr:from>
      <xdr:col>1</xdr:col>
      <xdr:colOff>9525</xdr:colOff>
      <xdr:row>58</xdr:row>
      <xdr:rowOff>0</xdr:rowOff>
    </xdr:from>
    <xdr:to>
      <xdr:col>4</xdr:col>
      <xdr:colOff>9525</xdr:colOff>
      <xdr:row>60</xdr:row>
      <xdr:rowOff>47625</xdr:rowOff>
    </xdr:to>
    <xdr:sp>
      <xdr:nvSpPr>
        <xdr:cNvPr id="20" name="Rectangle 47"/>
        <xdr:cNvSpPr>
          <a:spLocks/>
        </xdr:cNvSpPr>
      </xdr:nvSpPr>
      <xdr:spPr>
        <a:xfrm>
          <a:off x="695325" y="10153650"/>
          <a:ext cx="2057400" cy="390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支払明細情報(＝１出荷ごと)
              Ship Date = 98/08/10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7.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8.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9.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0.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1.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2.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3.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4.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5.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6.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0:C10"/>
  <sheetViews>
    <sheetView zoomScale="80" zoomScaleNormal="80" workbookViewId="0" topLeftCell="A1">
      <selection activeCell="G30" sqref="G30"/>
    </sheetView>
  </sheetViews>
  <sheetFormatPr defaultColWidth="9.00390625" defaultRowHeight="13.5"/>
  <sheetData>
    <row r="10" ht="13.5" customHeight="1">
      <c r="C10" s="6"/>
    </row>
  </sheetData>
  <printOptions/>
  <pageMargins left="0.75" right="0.75" top="1" bottom="1" header="0.512" footer="0.51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K92"/>
  <sheetViews>
    <sheetView zoomScale="80" zoomScaleNormal="80" workbookViewId="0" topLeftCell="A1">
      <pane ySplit="3" topLeftCell="BM4" activePane="bottomLeft" state="frozen"/>
      <selection pane="topLeft" activeCell="A1" sqref="A1"/>
      <selection pane="bottomLeft" activeCell="H8" sqref="H8"/>
    </sheetView>
  </sheetViews>
  <sheetFormatPr defaultColWidth="9.00390625" defaultRowHeight="13.5"/>
  <cols>
    <col min="1" max="1" width="4.125" style="69" customWidth="1"/>
    <col min="2" max="2" width="5.625" style="69" customWidth="1"/>
    <col min="3" max="3" width="25.625" style="69" customWidth="1"/>
    <col min="4" max="4" width="6.625" style="69" bestFit="1" customWidth="1"/>
    <col min="5" max="6" width="5.125" style="69" bestFit="1" customWidth="1"/>
    <col min="7" max="7" width="8.75390625" style="69" bestFit="1" customWidth="1"/>
    <col min="8" max="8" width="5.25390625" style="69" customWidth="1"/>
    <col min="9" max="9" width="70.625" style="69" customWidth="1"/>
    <col min="10" max="16384" width="9.00390625" style="69" customWidth="1"/>
  </cols>
  <sheetData>
    <row r="1" spans="1:9" ht="17.25">
      <c r="A1" s="18" t="str">
        <f>ﾒｯｾｰｼﾞﾌﾛｰ!F24</f>
        <v>納期回答情報</v>
      </c>
      <c r="B1" s="4"/>
      <c r="C1" s="5"/>
      <c r="D1" s="5"/>
      <c r="E1" s="5"/>
      <c r="F1" s="5"/>
      <c r="G1" s="5"/>
      <c r="H1" s="5"/>
      <c r="I1" s="26" t="str">
        <f>'ﾃﾞｰﾀ項目定義'!$E$1</f>
        <v>ＢＰＩＤ ＝ ＨＷＳＷ００１Ａ</v>
      </c>
    </row>
    <row r="2" spans="1:9" ht="18" thickBot="1">
      <c r="A2" s="4"/>
      <c r="B2" s="4"/>
      <c r="C2" s="5"/>
      <c r="D2" s="5"/>
      <c r="E2" s="5"/>
      <c r="F2" s="5"/>
      <c r="G2" s="5"/>
      <c r="H2" s="5"/>
      <c r="I2" s="27" t="str">
        <f>'ﾒｯｾｰｼﾞ一覧'!B44&amp;'ﾒｯｾｰｼﾞ一覧'!E44</f>
        <v>情報区分コード ＝ ０５１０</v>
      </c>
    </row>
    <row r="3" spans="1:9" s="64" customFormat="1" ht="27.75" customHeight="1" thickBot="1">
      <c r="A3" s="106" t="s">
        <v>915</v>
      </c>
      <c r="B3" s="107" t="s">
        <v>1099</v>
      </c>
      <c r="C3" s="108" t="s">
        <v>916</v>
      </c>
      <c r="D3" s="108" t="s">
        <v>917</v>
      </c>
      <c r="E3" s="108" t="s">
        <v>918</v>
      </c>
      <c r="F3" s="108" t="s">
        <v>919</v>
      </c>
      <c r="G3" s="107" t="s">
        <v>389</v>
      </c>
      <c r="H3" s="107" t="s">
        <v>771</v>
      </c>
      <c r="I3" s="65" t="s">
        <v>920</v>
      </c>
    </row>
    <row r="4" spans="1:9" ht="13.5">
      <c r="A4" s="121">
        <v>1</v>
      </c>
      <c r="B4" s="110">
        <v>27001</v>
      </c>
      <c r="C4" s="110" t="str">
        <f>VLOOKUP(B4,'ﾃﾞｰﾀ項目定義'!$A$4:$E$1011,2,FALSE)</f>
        <v>ﾃﾞｰﾀ処理番号</v>
      </c>
      <c r="D4" s="111" t="str">
        <f>VLOOKUP(B4,'ﾃﾞｰﾀ項目定義'!$A$4:$E$1011,3,FALSE)</f>
        <v>5</v>
      </c>
      <c r="E4" s="111" t="str">
        <f>VLOOKUP(B4,'ﾃﾞｰﾀ項目定義'!$A$4:$E$1011,4,FALSE)</f>
        <v>9</v>
      </c>
      <c r="F4" s="122">
        <v>3</v>
      </c>
      <c r="G4" s="123" t="s">
        <v>1023</v>
      </c>
      <c r="H4" s="123"/>
      <c r="I4" s="66" t="str">
        <f>IF(VLOOKUP(B4,'ﾃﾞｰﾀ項目定義'!$A$4:$E$1011,5,FALSE)=0,"",VLOOKUP(B4,'ﾃﾞｰﾀ項目定義'!$A$4:$E$1011,5,FALSE))</f>
        <v>ﾃﾞｰﾀ処理番号。受信側でﾒｯｾｰｼﾞを処理する際の順位を示す番号。</v>
      </c>
    </row>
    <row r="5" spans="1:9" ht="13.5">
      <c r="A5" s="124">
        <f>SUM(A4+1)</f>
        <v>2</v>
      </c>
      <c r="B5" s="77">
        <v>27002</v>
      </c>
      <c r="C5" s="77" t="str">
        <f>VLOOKUP(B5,'ﾃﾞｰﾀ項目定義'!$A$4:$E$1011,2,FALSE)</f>
        <v>情報区分ｺｰﾄﾞ</v>
      </c>
      <c r="D5" s="78" t="str">
        <f>VLOOKUP(B5,'ﾃﾞｰﾀ項目定義'!$A$4:$E$1011,3,FALSE)</f>
        <v>4</v>
      </c>
      <c r="E5" s="78" t="str">
        <f>VLOOKUP(B5,'ﾃﾞｰﾀ項目定義'!$A$4:$E$1011,4,FALSE)</f>
        <v>X</v>
      </c>
      <c r="F5" s="79">
        <v>3</v>
      </c>
      <c r="G5" s="80" t="s">
        <v>1023</v>
      </c>
      <c r="H5" s="80"/>
      <c r="I5" s="67" t="str">
        <f>'ﾃﾞｰﾀ項目定義'!E5&amp;" ("&amp;A1&amp;" = "&amp;'ﾒｯｾｰｼﾞ一覧'!E44&amp;")"</f>
        <v>情報の種類を示すｺｰﾄﾞ (納期回答情報 = ０５１０)</v>
      </c>
    </row>
    <row r="6" spans="1:9" ht="13.5">
      <c r="A6" s="124">
        <f aca="true" t="shared" si="0" ref="A6:A88">SUM(A5+1)</f>
        <v>3</v>
      </c>
      <c r="B6" s="77">
        <v>27003</v>
      </c>
      <c r="C6" s="77" t="str">
        <f>VLOOKUP(B6,'ﾃﾞｰﾀ項目定義'!$A$4:$E$1011,2,FALSE)</f>
        <v>ﾃﾞｰﾀ作成日</v>
      </c>
      <c r="D6" s="78" t="str">
        <f>VLOOKUP(B6,'ﾃﾞｰﾀ項目定義'!$A$4:$E$1011,3,FALSE)</f>
        <v>8</v>
      </c>
      <c r="E6" s="78" t="str">
        <f>VLOOKUP(B6,'ﾃﾞｰﾀ項目定義'!$A$4:$E$1011,4,FALSE)</f>
        <v>Y</v>
      </c>
      <c r="F6" s="79">
        <v>3</v>
      </c>
      <c r="G6" s="80" t="s">
        <v>1023</v>
      </c>
      <c r="H6" s="80"/>
      <c r="I6" s="67" t="str">
        <f>IF(VLOOKUP(B6,'ﾃﾞｰﾀ項目定義'!$A$4:$E$1011,5,FALSE)=0,"",VLOOKUP(B6,'ﾃﾞｰﾀ項目定義'!$A$4:$E$1011,5,FALSE))</f>
        <v>ﾃﾞｰﾀ作成生年月日</v>
      </c>
    </row>
    <row r="7" spans="1:9" s="64" customFormat="1" ht="13.5">
      <c r="A7" s="89">
        <f>SUM(A6+1)</f>
        <v>4</v>
      </c>
      <c r="B7" s="77">
        <v>27187</v>
      </c>
      <c r="C7" s="93" t="str">
        <f>VLOOKUP(B7,'ﾃﾞｰﾀ項目定義'!$A$4:$E$1011,2,FALSE)</f>
        <v>ﾃﾞｰﾀ作成時間</v>
      </c>
      <c r="D7" s="78">
        <f>VLOOKUP(B7,'ﾃﾞｰﾀ項目定義'!$A$4:$E$1011,3,FALSE)</f>
        <v>6</v>
      </c>
      <c r="E7" s="78">
        <f>VLOOKUP(B7,'ﾃﾞｰﾀ項目定義'!$A$4:$E$1011,4,FALSE)</f>
        <v>9</v>
      </c>
      <c r="F7" s="78"/>
      <c r="G7" s="78"/>
      <c r="H7" s="78"/>
      <c r="I7" s="67" t="str">
        <f>IF(VLOOKUP(B7,'ﾃﾞｰﾀ項目定義'!$A$4:$E$1011,5,FALSE)=0,"",VLOOKUP(B7,'ﾃﾞｰﾀ項目定義'!$A$4:$E$1011,5,FALSE))</f>
        <v>ﾃﾞｰﾀ作成時刻。HHMMSS（HH：00～24、MM：00～59、SS：00～59）</v>
      </c>
    </row>
    <row r="8" spans="1:9" ht="13.5">
      <c r="A8" s="124">
        <f>SUM(A7+1)</f>
        <v>5</v>
      </c>
      <c r="B8" s="77">
        <v>27004</v>
      </c>
      <c r="C8" s="77" t="str">
        <f>VLOOKUP(B8,'ﾃﾞｰﾀ項目定義'!$A$4:$E$1011,2,FALSE)</f>
        <v>発注者ｺｰﾄﾞ</v>
      </c>
      <c r="D8" s="78" t="str">
        <f>VLOOKUP(B8,'ﾃﾞｰﾀ項目定義'!$A$4:$E$1011,3,FALSE)</f>
        <v>12</v>
      </c>
      <c r="E8" s="78" t="str">
        <f>VLOOKUP(B8,'ﾃﾞｰﾀ項目定義'!$A$4:$E$1011,4,FALSE)</f>
        <v>X</v>
      </c>
      <c r="F8" s="79">
        <v>3</v>
      </c>
      <c r="G8" s="80" t="s">
        <v>1023</v>
      </c>
      <c r="H8" s="80"/>
      <c r="I8" s="67" t="str">
        <f>IF(VLOOKUP(B8,'ﾃﾞｰﾀ項目定義'!$A$4:$E$1011,5,FALSE)=0,"",VLOOKUP(B8,'ﾃﾞｰﾀ項目定義'!$A$4:$E$1011,5,FALSE))</f>
        <v>発注側統一企業ｺｰﾄﾞ</v>
      </c>
    </row>
    <row r="9" spans="1:9" ht="13.5">
      <c r="A9" s="124">
        <f t="shared" si="0"/>
        <v>6</v>
      </c>
      <c r="B9" s="77">
        <v>27005</v>
      </c>
      <c r="C9" s="77" t="str">
        <f>VLOOKUP(B9,'ﾃﾞｰﾀ項目定義'!$A$4:$E$1011,2,FALSE)</f>
        <v>受注者ｺｰﾄﾞ</v>
      </c>
      <c r="D9" s="78" t="str">
        <f>VLOOKUP(B9,'ﾃﾞｰﾀ項目定義'!$A$4:$E$1011,3,FALSE)</f>
        <v>12</v>
      </c>
      <c r="E9" s="78" t="str">
        <f>VLOOKUP(B9,'ﾃﾞｰﾀ項目定義'!$A$4:$E$1011,4,FALSE)</f>
        <v>X</v>
      </c>
      <c r="F9" s="79">
        <v>3</v>
      </c>
      <c r="G9" s="80" t="s">
        <v>1023</v>
      </c>
      <c r="H9" s="80"/>
      <c r="I9" s="67" t="str">
        <f>IF(VLOOKUP(B9,'ﾃﾞｰﾀ項目定義'!$A$4:$E$1011,5,FALSE)=0,"",VLOOKUP(B9,'ﾃﾞｰﾀ項目定義'!$A$4:$E$1011,5,FALSE))</f>
        <v>受注側統一企業ｺｰﾄﾞ</v>
      </c>
    </row>
    <row r="10" spans="1:9" ht="13.5">
      <c r="A10" s="124">
        <f t="shared" si="0"/>
        <v>7</v>
      </c>
      <c r="B10" s="77">
        <v>27006</v>
      </c>
      <c r="C10" s="77" t="str">
        <f>VLOOKUP(B10,'ﾃﾞｰﾀ項目定義'!$A$4:$E$1011,2,FALSE)</f>
        <v>発注部門ｺｰﾄﾞ</v>
      </c>
      <c r="D10" s="78" t="str">
        <f>VLOOKUP(B10,'ﾃﾞｰﾀ項目定義'!$A$4:$E$1011,3,FALSE)</f>
        <v>8</v>
      </c>
      <c r="E10" s="78" t="str">
        <f>VLOOKUP(B10,'ﾃﾞｰﾀ項目定義'!$A$4:$E$1011,4,FALSE)</f>
        <v>X</v>
      </c>
      <c r="F10" s="79"/>
      <c r="G10" s="80" t="s">
        <v>1023</v>
      </c>
      <c r="H10" s="80"/>
      <c r="I10" s="67" t="str">
        <f>IF(VLOOKUP(B10,'ﾃﾞｰﾀ項目定義'!$A$4:$E$1011,5,FALSE)=0,"",VLOOKUP(B10,'ﾃﾞｰﾀ項目定義'!$A$4:$E$1011,5,FALSE))</f>
        <v>発注側部門ｺｰﾄﾞ</v>
      </c>
    </row>
    <row r="11" spans="1:9" ht="13.5">
      <c r="A11" s="124">
        <f t="shared" si="0"/>
        <v>8</v>
      </c>
      <c r="B11" s="77">
        <v>27007</v>
      </c>
      <c r="C11" s="77" t="str">
        <f>VLOOKUP(B11,'ﾃﾞｰﾀ項目定義'!$A$4:$E$1011,2,FALSE)</f>
        <v>受注部門ｺｰﾄﾞ</v>
      </c>
      <c r="D11" s="78">
        <f>VLOOKUP(B11,'ﾃﾞｰﾀ項目定義'!$A$4:$E$1011,3,FALSE)</f>
        <v>8</v>
      </c>
      <c r="E11" s="78" t="str">
        <f>VLOOKUP(B11,'ﾃﾞｰﾀ項目定義'!$A$4:$E$1011,4,FALSE)</f>
        <v>X</v>
      </c>
      <c r="F11" s="79"/>
      <c r="G11" s="80"/>
      <c r="H11" s="80"/>
      <c r="I11" s="67" t="str">
        <f>IF(VLOOKUP(B11,'ﾃﾞｰﾀ項目定義'!$A$4:$E$1011,5,FALSE)=0,"",VLOOKUP(B11,'ﾃﾞｰﾀ項目定義'!$A$4:$E$1011,5,FALSE))</f>
        <v>受注側部門ｺｰﾄﾞ</v>
      </c>
    </row>
    <row r="12" spans="1:9" s="64" customFormat="1" ht="13.5">
      <c r="A12" s="124">
        <f t="shared" si="0"/>
        <v>9</v>
      </c>
      <c r="B12" s="77">
        <v>27008</v>
      </c>
      <c r="C12" s="93" t="str">
        <f>VLOOKUP(B12,'ﾃﾞｰﾀ項目定義'!$A$4:$E$1011,2,FALSE)</f>
        <v>訂正区分</v>
      </c>
      <c r="D12" s="78" t="str">
        <f>VLOOKUP(B12,'ﾃﾞｰﾀ項目定義'!$A$4:$E$1011,3,FALSE)</f>
        <v>1</v>
      </c>
      <c r="E12" s="78" t="str">
        <f>VLOOKUP(B12,'ﾃﾞｰﾀ項目定義'!$A$4:$E$1011,4,FALSE)</f>
        <v>X</v>
      </c>
      <c r="F12" s="78">
        <v>3</v>
      </c>
      <c r="G12" s="78"/>
      <c r="H12" s="78"/>
      <c r="I12" s="68" t="s">
        <v>345</v>
      </c>
    </row>
    <row r="13" spans="1:9" ht="13.5">
      <c r="A13" s="124">
        <f t="shared" si="0"/>
        <v>10</v>
      </c>
      <c r="B13" s="77">
        <v>27009</v>
      </c>
      <c r="C13" s="77" t="str">
        <f>VLOOKUP(B13,'ﾃﾞｰﾀ項目定義'!$A$4:$E$1011,2,FALSE)</f>
        <v>更新回数</v>
      </c>
      <c r="D13" s="78">
        <f>VLOOKUP(B13,'ﾃﾞｰﾀ項目定義'!$A$4:$E$1011,3,FALSE)</f>
        <v>2</v>
      </c>
      <c r="E13" s="78">
        <f>VLOOKUP(B13,'ﾃﾞｰﾀ項目定義'!$A$4:$E$1011,4,FALSE)</f>
        <v>9</v>
      </c>
      <c r="F13" s="79">
        <v>2</v>
      </c>
      <c r="G13" s="80"/>
      <c r="H13" s="80"/>
      <c r="I13" s="67" t="str">
        <f>IF(VLOOKUP(B13,'ﾃﾞｰﾀ項目定義'!$A$4:$E$1011,5,FALSE)=0,"",VLOOKUP(B13,'ﾃﾞｰﾀ項目定義'!$A$4:$E$1011,5,FALSE))</f>
        <v>訂正の場合の更新回数</v>
      </c>
    </row>
    <row r="14" spans="1:9" ht="13.5">
      <c r="A14" s="124">
        <f t="shared" si="0"/>
        <v>11</v>
      </c>
      <c r="B14" s="77">
        <v>27010</v>
      </c>
      <c r="C14" s="77" t="str">
        <f>VLOOKUP(B14,'ﾃﾞｰﾀ項目定義'!$A$4:$E$1011,2,FALSE)</f>
        <v>最新更新日</v>
      </c>
      <c r="D14" s="78">
        <f>VLOOKUP(B14,'ﾃﾞｰﾀ項目定義'!$A$4:$E$1011,3,FALSE)</f>
        <v>8</v>
      </c>
      <c r="E14" s="78" t="str">
        <f>VLOOKUP(B14,'ﾃﾞｰﾀ項目定義'!$A$4:$E$1011,4,FALSE)</f>
        <v>Y</v>
      </c>
      <c r="F14" s="79">
        <v>3</v>
      </c>
      <c r="G14" s="80"/>
      <c r="H14" s="80"/>
      <c r="I14" s="67" t="str">
        <f>IF(VLOOKUP(B14,'ﾃﾞｰﾀ項目定義'!$A$4:$E$1011,5,FALSE)=0,"",VLOOKUP(B14,'ﾃﾞｰﾀ項目定義'!$A$4:$E$1011,5,FALSE))</f>
        <v>ﾃﾞ-ﾀ最新更新日</v>
      </c>
    </row>
    <row r="15" spans="1:9" ht="13.5">
      <c r="A15" s="124">
        <f t="shared" si="0"/>
        <v>12</v>
      </c>
      <c r="B15" s="77">
        <v>27011</v>
      </c>
      <c r="C15" s="77" t="str">
        <f>VLOOKUP(B15,'ﾃﾞｰﾀ項目定義'!$A$4:$E$1011,2,FALSE)</f>
        <v>注文番号</v>
      </c>
      <c r="D15" s="78" t="str">
        <f>VLOOKUP(B15,'ﾃﾞｰﾀ項目定義'!$A$4:$E$1011,3,FALSE)</f>
        <v>23</v>
      </c>
      <c r="E15" s="78" t="str">
        <f>VLOOKUP(B15,'ﾃﾞｰﾀ項目定義'!$A$4:$E$1011,4,FALSE)</f>
        <v>X</v>
      </c>
      <c r="F15" s="79">
        <v>2</v>
      </c>
      <c r="G15" s="80" t="s">
        <v>1023</v>
      </c>
      <c r="H15" s="80"/>
      <c r="I15" s="67" t="str">
        <f>IF(VLOOKUP(B15,'ﾃﾞｰﾀ項目定義'!$A$4:$E$1011,5,FALSE)=0,"",VLOOKUP(B15,'ﾃﾞｰﾀ項目定義'!$A$4:$E$1011,5,FALSE))</f>
        <v>注文書の注文書番号（通常は発注者採番）</v>
      </c>
    </row>
    <row r="16" spans="1:9" ht="13.5">
      <c r="A16" s="124">
        <f t="shared" si="0"/>
        <v>13</v>
      </c>
      <c r="B16" s="77">
        <v>27013</v>
      </c>
      <c r="C16" s="77" t="str">
        <f>VLOOKUP(B16,'ﾃﾞｰﾀ項目定義'!$A$4:$E$1011,2,FALSE)</f>
        <v>受注番号</v>
      </c>
      <c r="D16" s="78" t="str">
        <f>VLOOKUP(B16,'ﾃﾞｰﾀ項目定義'!$A$4:$E$1011,3,FALSE)</f>
        <v>23</v>
      </c>
      <c r="E16" s="78" t="str">
        <f>VLOOKUP(B16,'ﾃﾞｰﾀ項目定義'!$A$4:$E$1011,4,FALSE)</f>
        <v>X</v>
      </c>
      <c r="F16" s="79">
        <v>2</v>
      </c>
      <c r="G16" s="80" t="s">
        <v>1023</v>
      </c>
      <c r="H16" s="80"/>
      <c r="I16" s="67" t="str">
        <f>IF(VLOOKUP(B16,'ﾃﾞｰﾀ項目定義'!$A$4:$E$1011,5,FALSE)=0,"",VLOOKUP(B16,'ﾃﾞｰﾀ項目定義'!$A$4:$E$1011,5,FALSE))</f>
        <v>受注側管理番号</v>
      </c>
    </row>
    <row r="17" spans="1:9" s="64" customFormat="1" ht="13.5">
      <c r="A17" s="124">
        <f t="shared" si="0"/>
        <v>14</v>
      </c>
      <c r="B17" s="77">
        <v>27014</v>
      </c>
      <c r="C17" s="77" t="str">
        <f>VLOOKUP(B17,'ﾃﾞｰﾀ項目定義'!$A$4:$E$1011,2,FALSE)</f>
        <v>注文年月日</v>
      </c>
      <c r="D17" s="78" t="str">
        <f>VLOOKUP(B17,'ﾃﾞｰﾀ項目定義'!$A$4:$E$1011,3,FALSE)</f>
        <v>8</v>
      </c>
      <c r="E17" s="78" t="str">
        <f>VLOOKUP(B17,'ﾃﾞｰﾀ項目定義'!$A$4:$E$1011,4,FALSE)</f>
        <v>Y</v>
      </c>
      <c r="F17" s="79">
        <v>3</v>
      </c>
      <c r="G17" s="80" t="s">
        <v>1023</v>
      </c>
      <c r="H17" s="80"/>
      <c r="I17" s="67" t="str">
        <f>IF(VLOOKUP(B17,'ﾃﾞｰﾀ項目定義'!$A$4:$E$1011,5,FALSE)=0,"",VLOOKUP(B17,'ﾃﾞｰﾀ項目定義'!$A$4:$E$1011,5,FALSE))</f>
        <v>発注者が発注行為を行った日付</v>
      </c>
    </row>
    <row r="18" spans="1:9" ht="13.5">
      <c r="A18" s="124">
        <f t="shared" si="0"/>
        <v>15</v>
      </c>
      <c r="B18" s="77">
        <v>27015</v>
      </c>
      <c r="C18" s="77" t="str">
        <f>VLOOKUP(B18,'ﾃﾞｰﾀ項目定義'!$A$4:$E$1011,2,FALSE)</f>
        <v>受注年月日</v>
      </c>
      <c r="D18" s="78" t="str">
        <f>VLOOKUP(B18,'ﾃﾞｰﾀ項目定義'!$A$4:$E$1011,3,FALSE)</f>
        <v>8</v>
      </c>
      <c r="E18" s="78" t="str">
        <f>VLOOKUP(B18,'ﾃﾞｰﾀ項目定義'!$A$4:$E$1011,4,FALSE)</f>
        <v>Y</v>
      </c>
      <c r="F18" s="78">
        <v>3</v>
      </c>
      <c r="G18" s="78"/>
      <c r="H18" s="78"/>
      <c r="I18" s="67" t="str">
        <f>IF(VLOOKUP(B18,'ﾃﾞｰﾀ項目定義'!$A$4:$E$1011,5,FALSE)=0,"",VLOOKUP(B18,'ﾃﾞｰﾀ項目定義'!$A$4:$E$1011,5,FALSE))</f>
        <v>受注者が受注処理を行った日付</v>
      </c>
    </row>
    <row r="19" spans="1:9" s="64" customFormat="1" ht="13.5" customHeight="1">
      <c r="A19" s="124">
        <f t="shared" si="0"/>
        <v>16</v>
      </c>
      <c r="B19" s="77">
        <v>27375</v>
      </c>
      <c r="C19" s="77" t="str">
        <f>VLOOKUP(B19,'ﾃﾞｰﾀ項目定義'!$A$4:$E$1011,2,FALSE)</f>
        <v>発注部門名(半角)</v>
      </c>
      <c r="D19" s="78">
        <f>VLOOKUP(B19,'ﾃﾞｰﾀ項目定義'!$A$4:$E$1011,3,FALSE)</f>
        <v>20</v>
      </c>
      <c r="E19" s="78" t="str">
        <f>VLOOKUP(B19,'ﾃﾞｰﾀ項目定義'!$A$4:$E$1011,4,FALSE)</f>
        <v>X</v>
      </c>
      <c r="F19" s="78"/>
      <c r="G19" s="78"/>
      <c r="H19" s="78"/>
      <c r="I19" s="67" t="str">
        <f>IF(VLOOKUP(B19,'ﾃﾞｰﾀ項目定義'!$A$4:$E$1011,5,FALSE)=0,"",VLOOKUP(B19,'ﾃﾞｰﾀ項目定義'!$A$4:$E$1011,5,FALSE))</f>
        <v>発注業務を行なう購買(発注)担当部門名</v>
      </c>
    </row>
    <row r="20" spans="1:9" s="64" customFormat="1" ht="13.5" customHeight="1">
      <c r="A20" s="124">
        <f t="shared" si="0"/>
        <v>17</v>
      </c>
      <c r="B20" s="77">
        <v>27376</v>
      </c>
      <c r="C20" s="77" t="str">
        <f>VLOOKUP(B20,'ﾃﾞｰﾀ項目定義'!$A$4:$E$1011,2,FALSE)</f>
        <v>発注部門名(全角)</v>
      </c>
      <c r="D20" s="78">
        <f>VLOOKUP(B20,'ﾃﾞｰﾀ項目定義'!$A$4:$E$1011,3,FALSE)</f>
        <v>40</v>
      </c>
      <c r="E20" s="78" t="str">
        <f>VLOOKUP(B20,'ﾃﾞｰﾀ項目定義'!$A$4:$E$1011,4,FALSE)</f>
        <v>K</v>
      </c>
      <c r="F20" s="78"/>
      <c r="G20" s="78"/>
      <c r="H20" s="78"/>
      <c r="I20" s="67" t="str">
        <f>IF(VLOOKUP(B20,'ﾃﾞｰﾀ項目定義'!$A$4:$E$1011,5,FALSE)=0,"",VLOOKUP(B20,'ﾃﾞｰﾀ項目定義'!$A$4:$E$1011,5,FALSE))</f>
        <v>発注業務を行なう購買(発注)担当部門名</v>
      </c>
    </row>
    <row r="21" spans="1:9" s="64" customFormat="1" ht="13.5" customHeight="1">
      <c r="A21" s="124">
        <f t="shared" si="0"/>
        <v>18</v>
      </c>
      <c r="B21" s="77">
        <v>27377</v>
      </c>
      <c r="C21" s="77" t="str">
        <f>VLOOKUP(B21,'ﾃﾞｰﾀ項目定義'!$A$4:$E$1011,2,FALSE)</f>
        <v>発注担当(半角）</v>
      </c>
      <c r="D21" s="78">
        <f>VLOOKUP(B21,'ﾃﾞｰﾀ項目定義'!$A$4:$E$1011,3,FALSE)</f>
        <v>12</v>
      </c>
      <c r="E21" s="78" t="str">
        <f>VLOOKUP(B21,'ﾃﾞｰﾀ項目定義'!$A$4:$E$1011,4,FALSE)</f>
        <v>X</v>
      </c>
      <c r="F21" s="78"/>
      <c r="G21" s="78"/>
      <c r="H21" s="78"/>
      <c r="I21" s="67" t="str">
        <f>IF(VLOOKUP(B21,'ﾃﾞｰﾀ項目定義'!$A$4:$E$1011,5,FALSE)=0,"",VLOOKUP(B21,'ﾃﾞｰﾀ項目定義'!$A$4:$E$1011,5,FALSE))</f>
        <v>発注業務を行なう購買(発注)担当(ｶﾅ名称 or ｺ-ﾄﾞ)（担当者氏名）</v>
      </c>
    </row>
    <row r="22" spans="1:9" s="64" customFormat="1" ht="13.5" customHeight="1">
      <c r="A22" s="124">
        <f t="shared" si="0"/>
        <v>19</v>
      </c>
      <c r="B22" s="77">
        <v>27378</v>
      </c>
      <c r="C22" s="77" t="str">
        <f>VLOOKUP(B22,'ﾃﾞｰﾀ項目定義'!$A$4:$E$1011,2,FALSE)</f>
        <v>発注担当(全角）</v>
      </c>
      <c r="D22" s="78">
        <f>VLOOKUP(B22,'ﾃﾞｰﾀ項目定義'!$A$4:$E$1011,3,FALSE)</f>
        <v>24</v>
      </c>
      <c r="E22" s="78" t="str">
        <f>VLOOKUP(B22,'ﾃﾞｰﾀ項目定義'!$A$4:$E$1011,4,FALSE)</f>
        <v>K</v>
      </c>
      <c r="F22" s="78"/>
      <c r="G22" s="78"/>
      <c r="H22" s="78"/>
      <c r="I22" s="67" t="str">
        <f>IF(VLOOKUP(B22,'ﾃﾞｰﾀ項目定義'!$A$4:$E$1011,5,FALSE)=0,"",VLOOKUP(B22,'ﾃﾞｰﾀ項目定義'!$A$4:$E$1011,5,FALSE))</f>
        <v>発注業務を行なう購買(発注)担当(漢字名称)（担当者氏名）</v>
      </c>
    </row>
    <row r="23" spans="1:9" s="64" customFormat="1" ht="13.5" customHeight="1">
      <c r="A23" s="124">
        <f t="shared" si="0"/>
        <v>20</v>
      </c>
      <c r="B23" s="77">
        <v>27368</v>
      </c>
      <c r="C23" s="77" t="str">
        <f>VLOOKUP(B23,'ﾃﾞｰﾀ項目定義'!$A$4:$E$1011,2,FALSE)</f>
        <v>発注依頼部門ｺｰﾄﾞ</v>
      </c>
      <c r="D23" s="78">
        <f>VLOOKUP(B23,'ﾃﾞｰﾀ項目定義'!$A$4:$E$1011,3,FALSE)</f>
        <v>8</v>
      </c>
      <c r="E23" s="78" t="str">
        <f>VLOOKUP(B23,'ﾃﾞｰﾀ項目定義'!$A$4:$E$1011,4,FALSE)</f>
        <v>X</v>
      </c>
      <c r="F23" s="78"/>
      <c r="G23" s="78"/>
      <c r="H23" s="78"/>
      <c r="I23" s="67" t="str">
        <f>IF(VLOOKUP(B23,'ﾃﾞｰﾀ項目定義'!$A$4:$E$1011,5,FALSE)=0,"",VLOOKUP(B23,'ﾃﾞｰﾀ項目定義'!$A$4:$E$1011,5,FALSE))</f>
        <v>発注担当（購買担当）に発注の依頼を行なう部門ｺｰﾄﾞ</v>
      </c>
    </row>
    <row r="24" spans="1:9" s="64" customFormat="1" ht="13.5" customHeight="1">
      <c r="A24" s="124">
        <f t="shared" si="0"/>
        <v>21</v>
      </c>
      <c r="B24" s="77">
        <v>27369</v>
      </c>
      <c r="C24" s="77" t="str">
        <f>VLOOKUP(B24,'ﾃﾞｰﾀ項目定義'!$A$4:$E$1011,2,FALSE)</f>
        <v>発注依頼部門名(半角)</v>
      </c>
      <c r="D24" s="78">
        <f>VLOOKUP(B24,'ﾃﾞｰﾀ項目定義'!$A$4:$E$1011,3,FALSE)</f>
        <v>20</v>
      </c>
      <c r="E24" s="78" t="str">
        <f>VLOOKUP(B24,'ﾃﾞｰﾀ項目定義'!$A$4:$E$1011,4,FALSE)</f>
        <v>X</v>
      </c>
      <c r="F24" s="78"/>
      <c r="G24" s="78"/>
      <c r="H24" s="78"/>
      <c r="I24" s="67" t="str">
        <f>IF(VLOOKUP(B24,'ﾃﾞｰﾀ項目定義'!$A$4:$E$1011,5,FALSE)=0,"",VLOOKUP(B24,'ﾃﾞｰﾀ項目定義'!$A$4:$E$1011,5,FALSE))</f>
        <v>発注担当（購買担当）に発注の依頼を行なう部門名</v>
      </c>
    </row>
    <row r="25" spans="1:9" s="64" customFormat="1" ht="13.5" customHeight="1">
      <c r="A25" s="124">
        <f t="shared" si="0"/>
        <v>22</v>
      </c>
      <c r="B25" s="77">
        <v>27370</v>
      </c>
      <c r="C25" s="77" t="str">
        <f>VLOOKUP(B25,'ﾃﾞｰﾀ項目定義'!$A$4:$E$1011,2,FALSE)</f>
        <v>発注依頼部門名(全角)</v>
      </c>
      <c r="D25" s="78">
        <f>VLOOKUP(B25,'ﾃﾞｰﾀ項目定義'!$A$4:$E$1011,3,FALSE)</f>
        <v>40</v>
      </c>
      <c r="E25" s="78" t="str">
        <f>VLOOKUP(B25,'ﾃﾞｰﾀ項目定義'!$A$4:$E$1011,4,FALSE)</f>
        <v>K</v>
      </c>
      <c r="F25" s="78"/>
      <c r="G25" s="78"/>
      <c r="H25" s="78"/>
      <c r="I25" s="67" t="str">
        <f>IF(VLOOKUP(B25,'ﾃﾞｰﾀ項目定義'!$A$4:$E$1011,5,FALSE)=0,"",VLOOKUP(B25,'ﾃﾞｰﾀ項目定義'!$A$4:$E$1011,5,FALSE))</f>
        <v>発注担当（購買担当）に発注の依頼を行なう部門名</v>
      </c>
    </row>
    <row r="26" spans="1:9" s="64" customFormat="1" ht="13.5" customHeight="1">
      <c r="A26" s="124">
        <f t="shared" si="0"/>
        <v>23</v>
      </c>
      <c r="B26" s="77">
        <v>27018</v>
      </c>
      <c r="C26" s="77" t="str">
        <f>VLOOKUP(B26,'ﾃﾞｰﾀ項目定義'!$A$4:$E$1011,2,FALSE)</f>
        <v>発注依頼担当(半角）</v>
      </c>
      <c r="D26" s="78">
        <f>VLOOKUP(B26,'ﾃﾞｰﾀ項目定義'!$A$4:$E$1011,3,FALSE)</f>
        <v>12</v>
      </c>
      <c r="E26" s="78" t="str">
        <f>VLOOKUP(B26,'ﾃﾞｰﾀ項目定義'!$A$4:$E$1011,4,FALSE)</f>
        <v>X</v>
      </c>
      <c r="F26" s="78"/>
      <c r="G26" s="78"/>
      <c r="H26" s="78"/>
      <c r="I26" s="67" t="str">
        <f>IF(VLOOKUP(B26,'ﾃﾞｰﾀ項目定義'!$A$4:$E$1011,5,FALSE)=0,"",VLOOKUP(B26,'ﾃﾞｰﾀ項目定義'!$A$4:$E$1011,5,FALSE))</f>
        <v>発注担当（購買担当）に発注の依頼を行なう担当者(ｶﾅ名称 or ｺ-ﾄﾞ)（担当者氏名）</v>
      </c>
    </row>
    <row r="27" spans="1:9" s="64" customFormat="1" ht="13.5" customHeight="1">
      <c r="A27" s="124">
        <f t="shared" si="0"/>
        <v>24</v>
      </c>
      <c r="B27" s="77">
        <v>27019</v>
      </c>
      <c r="C27" s="77" t="str">
        <f>VLOOKUP(B27,'ﾃﾞｰﾀ項目定義'!$A$4:$E$1011,2,FALSE)</f>
        <v>発注依頼担当(全角）</v>
      </c>
      <c r="D27" s="78">
        <f>VLOOKUP(B27,'ﾃﾞｰﾀ項目定義'!$A$4:$E$1011,3,FALSE)</f>
        <v>24</v>
      </c>
      <c r="E27" s="78" t="str">
        <f>VLOOKUP(B27,'ﾃﾞｰﾀ項目定義'!$A$4:$E$1011,4,FALSE)</f>
        <v>K</v>
      </c>
      <c r="F27" s="78"/>
      <c r="G27" s="78"/>
      <c r="H27" s="78"/>
      <c r="I27" s="67" t="str">
        <f>IF(VLOOKUP(B27,'ﾃﾞｰﾀ項目定義'!$A$4:$E$1011,5,FALSE)=0,"",VLOOKUP(B27,'ﾃﾞｰﾀ項目定義'!$A$4:$E$1011,5,FALSE))</f>
        <v>発注担当（購買担当）に発注の依頼を行なう担当者(漢字名称)（担当者氏名）</v>
      </c>
    </row>
    <row r="28" spans="1:9" s="64" customFormat="1" ht="13.5">
      <c r="A28" s="124">
        <f t="shared" si="0"/>
        <v>25</v>
      </c>
      <c r="B28" s="77">
        <v>27020</v>
      </c>
      <c r="C28" s="77" t="str">
        <f>VLOOKUP(B28,'ﾃﾞｰﾀ項目定義'!$A$4:$E$1011,2,FALSE)</f>
        <v>受注担当(半角）</v>
      </c>
      <c r="D28" s="78">
        <f>VLOOKUP(B28,'ﾃﾞｰﾀ項目定義'!$A$4:$E$1011,3,FALSE)</f>
        <v>12</v>
      </c>
      <c r="E28" s="78" t="str">
        <f>VLOOKUP(B28,'ﾃﾞｰﾀ項目定義'!$A$4:$E$1011,4,FALSE)</f>
        <v>X</v>
      </c>
      <c r="F28" s="78"/>
      <c r="G28" s="78"/>
      <c r="H28" s="78"/>
      <c r="I28" s="67" t="str">
        <f>IF(VLOOKUP(B28,'ﾃﾞｰﾀ項目定義'!$A$4:$E$1011,5,FALSE)=0,"",VLOOKUP(B28,'ﾃﾞｰﾀ項目定義'!$A$4:$E$1011,5,FALSE))</f>
        <v>受注側受注担当(ｶﾅ名称 or ｺ-ﾄﾞ)</v>
      </c>
    </row>
    <row r="29" spans="1:9" s="64" customFormat="1" ht="13.5">
      <c r="A29" s="124">
        <f t="shared" si="0"/>
        <v>26</v>
      </c>
      <c r="B29" s="77">
        <v>27021</v>
      </c>
      <c r="C29" s="77" t="str">
        <f>VLOOKUP(B29,'ﾃﾞｰﾀ項目定義'!$A$4:$E$1011,2,FALSE)</f>
        <v>受注担当（全角）</v>
      </c>
      <c r="D29" s="78">
        <f>VLOOKUP(B29,'ﾃﾞｰﾀ項目定義'!$A$4:$E$1011,3,FALSE)</f>
        <v>24</v>
      </c>
      <c r="E29" s="78" t="str">
        <f>VLOOKUP(B29,'ﾃﾞｰﾀ項目定義'!$A$4:$E$1011,4,FALSE)</f>
        <v>K</v>
      </c>
      <c r="F29" s="78"/>
      <c r="G29" s="78"/>
      <c r="H29" s="78"/>
      <c r="I29" s="67" t="str">
        <f>IF(VLOOKUP(B29,'ﾃﾞｰﾀ項目定義'!$A$4:$E$1011,5,FALSE)=0,"",VLOOKUP(B29,'ﾃﾞｰﾀ項目定義'!$A$4:$E$1011,5,FALSE))</f>
        <v>受注側受注担当(漢字名称)</v>
      </c>
    </row>
    <row r="30" spans="1:9" ht="13.5">
      <c r="A30" s="124">
        <f t="shared" si="0"/>
        <v>27</v>
      </c>
      <c r="B30" s="77">
        <v>27029</v>
      </c>
      <c r="C30" s="77" t="str">
        <f>VLOOKUP(B30,'ﾃﾞｰﾀ項目定義'!$A$4:$E$1011,2,FALSE)</f>
        <v>注文明細行番号</v>
      </c>
      <c r="D30" s="78">
        <f>VLOOKUP(B30,'ﾃﾞｰﾀ項目定義'!$A$4:$E$1011,3,FALSE)</f>
        <v>4</v>
      </c>
      <c r="E30" s="78">
        <f>VLOOKUP(B30,'ﾃﾞｰﾀ項目定義'!$A$4:$E$1011,4,FALSE)</f>
        <v>9</v>
      </c>
      <c r="F30" s="79">
        <v>2</v>
      </c>
      <c r="G30" s="78" t="s">
        <v>1055</v>
      </c>
      <c r="H30" s="80">
        <v>100</v>
      </c>
      <c r="I30" s="67" t="str">
        <f>IF(VLOOKUP(B30,'ﾃﾞｰﾀ項目定義'!$A$4:$E$1011,5,FALSE)=0,"",VLOOKUP(B30,'ﾃﾞｰﾀ項目定義'!$A$4:$E$1011,5,FALSE))</f>
        <v>確定注文情報に含まれる明細を識別するための番号。1から昇順に付番。</v>
      </c>
    </row>
    <row r="31" spans="1:9" ht="13.5">
      <c r="A31" s="124">
        <f t="shared" si="0"/>
        <v>28</v>
      </c>
      <c r="B31" s="77">
        <v>27030</v>
      </c>
      <c r="C31" s="77" t="str">
        <f>VLOOKUP(B31,'ﾃﾞｰﾀ項目定義'!$A$4:$E$1011,2,FALSE)</f>
        <v>受注側明細行番号</v>
      </c>
      <c r="D31" s="78" t="str">
        <f>VLOOKUP(B31,'ﾃﾞｰﾀ項目定義'!$A$4:$E$1011,3,FALSE)</f>
        <v>4</v>
      </c>
      <c r="E31" s="78">
        <f>VLOOKUP(B31,'ﾃﾞｰﾀ項目定義'!$A$4:$E$1011,4,FALSE)</f>
        <v>9</v>
      </c>
      <c r="F31" s="79">
        <v>2</v>
      </c>
      <c r="G31" s="78" t="s">
        <v>1055</v>
      </c>
      <c r="H31" s="80"/>
      <c r="I31" s="67" t="str">
        <f>IF(VLOOKUP(B31,'ﾃﾞｰﾀ項目定義'!$A$4:$E$1011,5,FALSE)=0,"",VLOOKUP(B31,'ﾃﾞｰﾀ項目定義'!$A$4:$E$1011,5,FALSE))</f>
        <v>受注側管理番号</v>
      </c>
    </row>
    <row r="32" spans="1:9" s="64" customFormat="1" ht="13.5">
      <c r="A32" s="124">
        <f t="shared" si="0"/>
        <v>29</v>
      </c>
      <c r="B32" s="77">
        <v>27151</v>
      </c>
      <c r="C32" s="77" t="str">
        <f>VLOOKUP(B32,'ﾃﾞｰﾀ項目定義'!$A$4:$E$1011,2,FALSE)</f>
        <v>受注明細識別子</v>
      </c>
      <c r="D32" s="78">
        <f>VLOOKUP(B32,'ﾃﾞｰﾀ項目定義'!$A$4:$E$1011,3,FALSE)</f>
        <v>10</v>
      </c>
      <c r="E32" s="78" t="str">
        <f>VLOOKUP(B32,'ﾃﾞｰﾀ項目定義'!$A$4:$E$1011,4,FALSE)</f>
        <v>X</v>
      </c>
      <c r="F32" s="200"/>
      <c r="G32" s="78" t="s">
        <v>303</v>
      </c>
      <c r="H32" s="78"/>
      <c r="I32" s="67" t="str">
        <f>IF(VLOOKUP(B32,'ﾃﾞｰﾀ項目定義'!$A$4:$E$1011,5,FALSE)=0,"",VLOOKUP(B32,'ﾃﾞｰﾀ項目定義'!$A$4:$E$1011,5,FALSE))</f>
        <v>受注側が管理する受注明細の識別子</v>
      </c>
    </row>
    <row r="33" spans="1:9" ht="13.5">
      <c r="A33" s="124">
        <f t="shared" si="0"/>
        <v>30</v>
      </c>
      <c r="B33" s="77">
        <v>27032</v>
      </c>
      <c r="C33" s="77" t="str">
        <f>VLOOKUP(B33,'ﾃﾞｰﾀ項目定義'!$A$4:$E$1011,2,FALSE)</f>
        <v>明細備考(半角）</v>
      </c>
      <c r="D33" s="78">
        <f>VLOOKUP(B33,'ﾃﾞｰﾀ項目定義'!$A$4:$E$1011,3,FALSE)</f>
        <v>30</v>
      </c>
      <c r="E33" s="78" t="str">
        <f>VLOOKUP(B33,'ﾃﾞｰﾀ項目定義'!$A$4:$E$1011,4,FALSE)</f>
        <v>X</v>
      </c>
      <c r="F33" s="78"/>
      <c r="G33" s="78" t="s">
        <v>1055</v>
      </c>
      <c r="H33" s="78"/>
      <c r="I33" s="67" t="str">
        <f>IF(VLOOKUP(B33,'ﾃﾞｰﾀ項目定義'!$A$4:$E$1011,5,FALSE)=0,"",VLOOKUP(B33,'ﾃﾞｰﾀ項目定義'!$A$4:$E$1011,5,FALSE))</f>
        <v>ｶﾅ・英数字による備考。当該ﾒｯｾｰｼﾞに対するﾒｯｾｰｼﾞ作成側の追記事項</v>
      </c>
    </row>
    <row r="34" spans="1:9" ht="13.5">
      <c r="A34" s="124">
        <f t="shared" si="0"/>
        <v>31</v>
      </c>
      <c r="B34" s="77">
        <v>27033</v>
      </c>
      <c r="C34" s="77" t="str">
        <f>VLOOKUP(B34,'ﾃﾞｰﾀ項目定義'!$A$4:$E$1011,2,FALSE)</f>
        <v>明細備考(全角）</v>
      </c>
      <c r="D34" s="78">
        <f>VLOOKUP(B34,'ﾃﾞｰﾀ項目定義'!$A$4:$E$1011,3,FALSE)</f>
        <v>60</v>
      </c>
      <c r="E34" s="78" t="str">
        <f>VLOOKUP(B34,'ﾃﾞｰﾀ項目定義'!$A$4:$E$1011,4,FALSE)</f>
        <v>K</v>
      </c>
      <c r="F34" s="78"/>
      <c r="G34" s="78" t="s">
        <v>1055</v>
      </c>
      <c r="H34" s="78"/>
      <c r="I34" s="67" t="str">
        <f>IF(VLOOKUP(B34,'ﾃﾞｰﾀ項目定義'!$A$4:$E$1011,5,FALSE)=0,"",VLOOKUP(B34,'ﾃﾞｰﾀ項目定義'!$A$4:$E$1011,5,FALSE))</f>
        <v>かな・漢字による備考。当該ﾒｯｾｰｼﾞに対するﾒｯｾｰｼﾞ作成側の追記事項</v>
      </c>
    </row>
    <row r="35" spans="1:9" ht="13.5">
      <c r="A35" s="124">
        <f t="shared" si="0"/>
        <v>32</v>
      </c>
      <c r="B35" s="77">
        <v>27035</v>
      </c>
      <c r="C35" s="77" t="str">
        <f>VLOOKUP(B35,'ﾃﾞｰﾀ項目定義'!$A$4:$E$1011,2,FALSE)</f>
        <v>JANｺｰﾄﾞ</v>
      </c>
      <c r="D35" s="78">
        <f>VLOOKUP(B35,'ﾃﾞｰﾀ項目定義'!$A$4:$E$1011,3,FALSE)</f>
        <v>13</v>
      </c>
      <c r="E35" s="78" t="str">
        <f>VLOOKUP(B35,'ﾃﾞｰﾀ項目定義'!$A$4:$E$1011,4,FALSE)</f>
        <v>X</v>
      </c>
      <c r="F35" s="79">
        <v>3</v>
      </c>
      <c r="G35" s="78" t="s">
        <v>1055</v>
      </c>
      <c r="H35" s="80"/>
      <c r="I35" s="67" t="str">
        <f>IF(VLOOKUP(B35,'ﾃﾞｰﾀ項目定義'!$A$4:$E$1011,5,FALSE)=0,"",VLOOKUP(B35,'ﾃﾞｰﾀ項目定義'!$A$4:$E$1011,5,FALSE))</f>
        <v>ﾒｰｶｰが採番したJANｺｰﾄﾞ</v>
      </c>
    </row>
    <row r="36" spans="1:9" ht="13.5">
      <c r="A36" s="124">
        <f t="shared" si="0"/>
        <v>33</v>
      </c>
      <c r="B36" s="77">
        <v>27036</v>
      </c>
      <c r="C36" s="77" t="str">
        <f>VLOOKUP(B36,'ﾃﾞｰﾀ項目定義'!$A$4:$E$1011,2,FALSE)</f>
        <v>受注者製品ｺｰﾄﾞ</v>
      </c>
      <c r="D36" s="78">
        <f>VLOOKUP(B36,'ﾃﾞｰﾀ項目定義'!$A$4:$E$1011,3,FALSE)</f>
        <v>35</v>
      </c>
      <c r="E36" s="78" t="str">
        <f>VLOOKUP(B36,'ﾃﾞｰﾀ項目定義'!$A$4:$E$1011,4,FALSE)</f>
        <v>X</v>
      </c>
      <c r="F36" s="79">
        <v>2</v>
      </c>
      <c r="G36" s="78" t="s">
        <v>1055</v>
      </c>
      <c r="H36" s="80"/>
      <c r="I36" s="67" t="str">
        <f>IF(VLOOKUP(B36,'ﾃﾞｰﾀ項目定義'!$A$4:$E$1011,5,FALSE)=0,"",VLOOKUP(B36,'ﾃﾞｰﾀ項目定義'!$A$4:$E$1011,5,FALSE))</f>
        <v>受注側が採番した製品の管理番号</v>
      </c>
    </row>
    <row r="37" spans="1:9" s="64" customFormat="1" ht="13.5" customHeight="1">
      <c r="A37" s="124">
        <f t="shared" si="0"/>
        <v>34</v>
      </c>
      <c r="B37" s="92">
        <v>27331</v>
      </c>
      <c r="C37" s="77" t="str">
        <f>VLOOKUP(B37,'ﾃﾞｰﾀ項目定義'!$A$4:$E$1011,2,FALSE)</f>
        <v>発注者製品ｺｰﾄﾞ</v>
      </c>
      <c r="D37" s="78">
        <f>VLOOKUP(B37,'ﾃﾞｰﾀ項目定義'!$A$4:$E$1011,3,FALSE)</f>
        <v>35</v>
      </c>
      <c r="E37" s="78" t="str">
        <f>VLOOKUP(B37,'ﾃﾞｰﾀ項目定義'!$A$4:$E$1011,4,FALSE)</f>
        <v>X</v>
      </c>
      <c r="F37" s="78"/>
      <c r="G37" s="78" t="s">
        <v>1055</v>
      </c>
      <c r="H37" s="78"/>
      <c r="I37" s="67" t="str">
        <f>IF(VLOOKUP(B37,'ﾃﾞｰﾀ項目定義'!$A$4:$E$1011,5,FALSE)=0,"",VLOOKUP(B37,'ﾃﾞｰﾀ項目定義'!$A$4:$E$1011,5,FALSE))</f>
        <v>発注側が採番した製品の管理番号</v>
      </c>
    </row>
    <row r="38" spans="1:9" ht="13.5">
      <c r="A38" s="124">
        <f t="shared" si="0"/>
        <v>35</v>
      </c>
      <c r="B38" s="77">
        <v>27037</v>
      </c>
      <c r="C38" s="77" t="str">
        <f>VLOOKUP(B38,'ﾃﾞｰﾀ項目定義'!$A$4:$E$1011,2,FALSE)</f>
        <v>EANｺ-ﾄﾞ</v>
      </c>
      <c r="D38" s="78">
        <f>VLOOKUP(B38,'ﾃﾞｰﾀ項目定義'!$A$4:$E$1011,3,FALSE)</f>
        <v>13</v>
      </c>
      <c r="E38" s="78" t="str">
        <f>VLOOKUP(B38,'ﾃﾞｰﾀ項目定義'!$A$4:$E$1011,4,FALSE)</f>
        <v>X</v>
      </c>
      <c r="F38" s="79"/>
      <c r="G38" s="78" t="s">
        <v>1055</v>
      </c>
      <c r="H38" s="80"/>
      <c r="I38" s="67" t="str">
        <f>IF(VLOOKUP(B38,'ﾃﾞｰﾀ項目定義'!$A$4:$E$1011,5,FALSE)=0,"",VLOOKUP(B38,'ﾃﾞｰﾀ項目定義'!$A$4:$E$1011,5,FALSE))</f>
        <v>ﾒｰｶｰが採番したEANｺｰﾄﾞ（海外製品）</v>
      </c>
    </row>
    <row r="39" spans="1:9" s="64" customFormat="1" ht="13.5">
      <c r="A39" s="124">
        <f t="shared" si="0"/>
        <v>36</v>
      </c>
      <c r="B39" s="77">
        <v>27038</v>
      </c>
      <c r="C39" s="77" t="str">
        <f>VLOOKUP(B39,'ﾃﾞｰﾀ項目定義'!$A$4:$E$1011,2,FALSE)</f>
        <v>UPCｺ-ﾄﾞ</v>
      </c>
      <c r="D39" s="78">
        <f>VLOOKUP(B39,'ﾃﾞｰﾀ項目定義'!$A$4:$E$1011,3,FALSE)</f>
        <v>13</v>
      </c>
      <c r="E39" s="78" t="str">
        <f>VLOOKUP(B39,'ﾃﾞｰﾀ項目定義'!$A$4:$E$1011,4,FALSE)</f>
        <v>X</v>
      </c>
      <c r="F39" s="79"/>
      <c r="G39" s="78" t="s">
        <v>1055</v>
      </c>
      <c r="H39" s="80"/>
      <c r="I39" s="67" t="str">
        <f>IF(VLOOKUP(B39,'ﾃﾞｰﾀ項目定義'!$A$4:$E$1011,5,FALSE)=0,"",VLOOKUP(B39,'ﾃﾞｰﾀ項目定義'!$A$4:$E$1011,5,FALSE))</f>
        <v>ﾒｰｶｰが採番したUPCｺｰﾄﾞ（米国製品）。先頭にゼロを付加する。</v>
      </c>
    </row>
    <row r="40" spans="1:9" s="64" customFormat="1" ht="13.5">
      <c r="A40" s="124">
        <f t="shared" si="0"/>
        <v>37</v>
      </c>
      <c r="B40" s="77">
        <v>27039</v>
      </c>
      <c r="C40" s="77" t="str">
        <f>VLOOKUP(B40,'ﾃﾞｰﾀ項目定義'!$A$4:$E$1011,2,FALSE)</f>
        <v>ISBNｺ-ﾄﾞ</v>
      </c>
      <c r="D40" s="78">
        <f>VLOOKUP(B40,'ﾃﾞｰﾀ項目定義'!$A$4:$E$1011,3,FALSE)</f>
        <v>13</v>
      </c>
      <c r="E40" s="78" t="str">
        <f>VLOOKUP(B40,'ﾃﾞｰﾀ項目定義'!$A$4:$E$1011,4,FALSE)</f>
        <v>X</v>
      </c>
      <c r="F40" s="79"/>
      <c r="G40" s="78" t="s">
        <v>1055</v>
      </c>
      <c r="H40" s="80"/>
      <c r="I40" s="67" t="str">
        <f>IF(VLOOKUP(B40,'ﾃﾞｰﾀ項目定義'!$A$4:$E$1011,5,FALSE)=0,"",VLOOKUP(B40,'ﾃﾞｰﾀ項目定義'!$A$4:$E$1011,5,FALSE))</f>
        <v>ﾒｰｶｰが採番したISBNｺｰﾄﾞ</v>
      </c>
    </row>
    <row r="41" spans="1:9" s="64" customFormat="1" ht="13.5">
      <c r="A41" s="124">
        <f t="shared" si="0"/>
        <v>38</v>
      </c>
      <c r="B41" s="77">
        <v>27040</v>
      </c>
      <c r="C41" s="77" t="str">
        <f>VLOOKUP(B41,'ﾃﾞｰﾀ項目定義'!$A$4:$E$1011,2,FALSE)</f>
        <v>製品名(全角）</v>
      </c>
      <c r="D41" s="78" t="str">
        <f>VLOOKUP(B41,'ﾃﾞｰﾀ項目定義'!$A$4:$E$1011,3,FALSE)</f>
        <v>80</v>
      </c>
      <c r="E41" s="78" t="str">
        <f>VLOOKUP(B41,'ﾃﾞｰﾀ項目定義'!$A$4:$E$1011,4,FALSE)</f>
        <v>K</v>
      </c>
      <c r="F41" s="79"/>
      <c r="G41" s="78" t="s">
        <v>1055</v>
      </c>
      <c r="H41" s="80"/>
      <c r="I41" s="67" t="str">
        <f>IF(VLOOKUP(B41,'ﾃﾞｰﾀ項目定義'!$A$4:$E$1011,5,FALSE)=0,"",VLOOKUP(B41,'ﾃﾞｰﾀ項目定義'!$A$4:$E$1011,5,FALSE))</f>
        <v>製品名称(漢字):商品ｶﾀﾛｸﾞにおける略称</v>
      </c>
    </row>
    <row r="42" spans="1:9" s="64" customFormat="1" ht="13.5">
      <c r="A42" s="124">
        <f t="shared" si="0"/>
        <v>39</v>
      </c>
      <c r="B42" s="77">
        <v>27041</v>
      </c>
      <c r="C42" s="77" t="str">
        <f>VLOOKUP(B42,'ﾃﾞｰﾀ項目定義'!$A$4:$E$1011,2,FALSE)</f>
        <v>製品名(半角）</v>
      </c>
      <c r="D42" s="78" t="str">
        <f>VLOOKUP(B42,'ﾃﾞｰﾀ項目定義'!$A$4:$E$1011,3,FALSE)</f>
        <v>40</v>
      </c>
      <c r="E42" s="78" t="str">
        <f>VLOOKUP(B42,'ﾃﾞｰﾀ項目定義'!$A$4:$E$1011,4,FALSE)</f>
        <v>X</v>
      </c>
      <c r="F42" s="79"/>
      <c r="G42" s="78" t="s">
        <v>1055</v>
      </c>
      <c r="H42" s="80"/>
      <c r="I42" s="67" t="str">
        <f>IF(VLOOKUP(B42,'ﾃﾞｰﾀ項目定義'!$A$4:$E$1011,5,FALSE)=0,"",VLOOKUP(B42,'ﾃﾞｰﾀ項目定義'!$A$4:$E$1011,5,FALSE))</f>
        <v>製品名称(ｼﾝｸﾞﾙ文字):商品ｶﾀﾛｸﾞにおける略称</v>
      </c>
    </row>
    <row r="43" spans="1:11" ht="13.5">
      <c r="A43" s="124">
        <f t="shared" si="0"/>
        <v>40</v>
      </c>
      <c r="B43" s="77">
        <v>27043</v>
      </c>
      <c r="C43" s="77" t="str">
        <f>VLOOKUP(B43,'ﾃﾞｰﾀ項目定義'!$A$4:$E$1011,2,FALSE)</f>
        <v>単価区分</v>
      </c>
      <c r="D43" s="78">
        <f>VLOOKUP(B43,'ﾃﾞｰﾀ項目定義'!$A$4:$E$1011,3,FALSE)</f>
        <v>1</v>
      </c>
      <c r="E43" s="78" t="str">
        <f>VLOOKUP(B43,'ﾃﾞｰﾀ項目定義'!$A$4:$E$1011,4,FALSE)</f>
        <v>X</v>
      </c>
      <c r="F43" s="78"/>
      <c r="G43" s="78" t="s">
        <v>1055</v>
      </c>
      <c r="H43" s="78"/>
      <c r="I43" s="67" t="str">
        <f>IF(VLOOKUP(B43,'ﾃﾞｰﾀ項目定義'!$A$4:$E$1011,5,FALSE)=0,"",VLOOKUP(B43,'ﾃﾞｰﾀ項目定義'!$A$4:$E$1011,5,FALSE))</f>
        <v>0:確定単価､1:単価未定､2:その他(特価など)</v>
      </c>
      <c r="J43" s="125"/>
      <c r="K43" s="126"/>
    </row>
    <row r="44" spans="1:9" s="64" customFormat="1" ht="13.5" customHeight="1">
      <c r="A44" s="124">
        <f t="shared" si="0"/>
        <v>41</v>
      </c>
      <c r="B44" s="77">
        <v>27044</v>
      </c>
      <c r="C44" s="77" t="str">
        <f>VLOOKUP(B44,'ﾃﾞｰﾀ項目定義'!$A$4:$E$1011,2,FALSE)</f>
        <v>単価</v>
      </c>
      <c r="D44" s="78" t="str">
        <f>VLOOKUP(B44,'ﾃﾞｰﾀ項目定義'!$A$4:$E$1011,3,FALSE)</f>
        <v>12V(3)</v>
      </c>
      <c r="E44" s="78" t="str">
        <f>VLOOKUP(B44,'ﾃﾞｰﾀ項目定義'!$A$4:$E$1011,4,FALSE)</f>
        <v>9</v>
      </c>
      <c r="F44" s="78"/>
      <c r="G44" s="78" t="s">
        <v>1055</v>
      </c>
      <c r="H44" s="78"/>
      <c r="I44" s="67" t="str">
        <f>IF(VLOOKUP(B44,'ﾃﾞｰﾀ項目定義'!$A$4:$E$1011,5,FALSE)=0,"",VLOOKUP(B44,'ﾃﾞｰﾀ項目定義'!$A$4:$E$1011,5,FALSE))</f>
        <v>製品個別仕切価格</v>
      </c>
    </row>
    <row r="45" spans="1:9" s="64" customFormat="1" ht="13.5" customHeight="1">
      <c r="A45" s="124">
        <f t="shared" si="0"/>
        <v>42</v>
      </c>
      <c r="B45" s="77">
        <v>27045</v>
      </c>
      <c r="C45" s="77" t="str">
        <f>VLOOKUP(B45,'ﾃﾞｰﾀ項目定義'!$A$4:$E$1011,2,FALSE)</f>
        <v>単価印字区分</v>
      </c>
      <c r="D45" s="78">
        <f>VLOOKUP(B45,'ﾃﾞｰﾀ項目定義'!$A$4:$E$1011,3,FALSE)</f>
        <v>1</v>
      </c>
      <c r="E45" s="78" t="str">
        <f>VLOOKUP(B45,'ﾃﾞｰﾀ項目定義'!$A$4:$E$1011,4,FALSE)</f>
        <v>X</v>
      </c>
      <c r="F45" s="78"/>
      <c r="G45" s="78" t="s">
        <v>1055</v>
      </c>
      <c r="H45" s="78"/>
      <c r="I45" s="67" t="str">
        <f>IF(VLOOKUP(B45,'ﾃﾞｰﾀ項目定義'!$A$4:$E$1011,5,FALSE)=0,"",VLOOKUP(B45,'ﾃﾞｰﾀ項目定義'!$A$4:$E$1011,5,FALSE))</f>
        <v>0:単価印字可､1:印字不可(納品書内)</v>
      </c>
    </row>
    <row r="46" spans="1:9" ht="13.5">
      <c r="A46" s="124">
        <f t="shared" si="0"/>
        <v>43</v>
      </c>
      <c r="B46" s="77">
        <v>27046</v>
      </c>
      <c r="C46" s="77" t="str">
        <f>VLOOKUP(B46,'ﾃﾞｰﾀ項目定義'!$A$4:$E$1011,2,FALSE)</f>
        <v>直納先単価</v>
      </c>
      <c r="D46" s="78" t="str">
        <f>VLOOKUP(B46,'ﾃﾞｰﾀ項目定義'!$A$4:$E$1011,3,FALSE)</f>
        <v>12V(3)</v>
      </c>
      <c r="E46" s="78" t="str">
        <f>VLOOKUP(B46,'ﾃﾞｰﾀ項目定義'!$A$4:$E$1011,4,FALSE)</f>
        <v>9</v>
      </c>
      <c r="F46" s="78"/>
      <c r="G46" s="78" t="s">
        <v>1055</v>
      </c>
      <c r="H46" s="78"/>
      <c r="I46" s="67" t="str">
        <f>IF(VLOOKUP(B46,'ﾃﾞｰﾀ項目定義'!$A$4:$E$1011,5,FALSE)=0,"",VLOOKUP(B46,'ﾃﾞｰﾀ項目定義'!$A$4:$E$1011,5,FALSE))</f>
        <v>直納先売り単価</v>
      </c>
    </row>
    <row r="47" spans="1:9" ht="13.5">
      <c r="A47" s="124">
        <f t="shared" si="0"/>
        <v>44</v>
      </c>
      <c r="B47" s="77">
        <v>27047</v>
      </c>
      <c r="C47" s="77" t="str">
        <f>VLOOKUP(B47,'ﾃﾞｰﾀ項目定義'!$A$4:$E$1011,2,FALSE)</f>
        <v>直納先単価印字区分</v>
      </c>
      <c r="D47" s="78">
        <f>VLOOKUP(B47,'ﾃﾞｰﾀ項目定義'!$A$4:$E$1011,3,FALSE)</f>
        <v>1</v>
      </c>
      <c r="E47" s="78" t="str">
        <f>VLOOKUP(B47,'ﾃﾞｰﾀ項目定義'!$A$4:$E$1011,4,FALSE)</f>
        <v>X</v>
      </c>
      <c r="F47" s="78"/>
      <c r="G47" s="78" t="s">
        <v>1055</v>
      </c>
      <c r="H47" s="78"/>
      <c r="I47" s="67" t="str">
        <f>IF(VLOOKUP(B47,'ﾃﾞｰﾀ項目定義'!$A$4:$E$1011,5,FALSE)=0,"",VLOOKUP(B47,'ﾃﾞｰﾀ項目定義'!$A$4:$E$1011,5,FALSE))</f>
        <v>0:直納単価印字可､1:印字不可</v>
      </c>
    </row>
    <row r="48" spans="1:9" ht="13.5">
      <c r="A48" s="124">
        <f t="shared" si="0"/>
        <v>45</v>
      </c>
      <c r="B48" s="77">
        <v>27048</v>
      </c>
      <c r="C48" s="77" t="str">
        <f>VLOOKUP(B48,'ﾃﾞｰﾀ項目定義'!$A$4:$E$1011,2,FALSE)</f>
        <v>注文数量</v>
      </c>
      <c r="D48" s="78">
        <f>VLOOKUP(B48,'ﾃﾞｰﾀ項目定義'!$A$4:$E$1011,3,FALSE)</f>
        <v>9</v>
      </c>
      <c r="E48" s="78" t="str">
        <f>VLOOKUP(B48,'ﾃﾞｰﾀ項目定義'!$A$4:$E$1011,4,FALSE)</f>
        <v>9</v>
      </c>
      <c r="F48" s="79">
        <v>3</v>
      </c>
      <c r="G48" s="78" t="s">
        <v>1055</v>
      </c>
      <c r="H48" s="80"/>
      <c r="I48" s="67" t="str">
        <f>IF(VLOOKUP(B48,'ﾃﾞｰﾀ項目定義'!$A$4:$E$1011,5,FALSE)=0,"",VLOOKUP(B48,'ﾃﾞｰﾀ項目定義'!$A$4:$E$1011,5,FALSE))</f>
        <v>受発注数量</v>
      </c>
    </row>
    <row r="49" spans="1:11" ht="13.5">
      <c r="A49" s="124">
        <f t="shared" si="0"/>
        <v>46</v>
      </c>
      <c r="B49" s="77">
        <v>27049</v>
      </c>
      <c r="C49" s="77" t="str">
        <f>VLOOKUP(B49,'ﾃﾞｰﾀ項目定義'!$A$4:$E$1011,2,FALSE)</f>
        <v>出荷済数量</v>
      </c>
      <c r="D49" s="78">
        <f>VLOOKUP(B49,'ﾃﾞｰﾀ項目定義'!$A$4:$E$1011,3,FALSE)</f>
        <v>9</v>
      </c>
      <c r="E49" s="78" t="str">
        <f>VLOOKUP(B49,'ﾃﾞｰﾀ項目定義'!$A$4:$E$1011,4,FALSE)</f>
        <v>9</v>
      </c>
      <c r="F49" s="79">
        <v>2</v>
      </c>
      <c r="G49" s="78" t="s">
        <v>1055</v>
      </c>
      <c r="H49" s="80"/>
      <c r="I49" s="67" t="str">
        <f>IF(VLOOKUP(B49,'ﾃﾞｰﾀ項目定義'!$A$4:$E$1011,5,FALSE)=0,"",VLOOKUP(B49,'ﾃﾞｰﾀ項目定義'!$A$4:$E$1011,5,FALSE))</f>
        <v>受注者から出荷された数量</v>
      </c>
      <c r="J49" s="125"/>
      <c r="K49" s="126"/>
    </row>
    <row r="50" spans="1:9" ht="13.5">
      <c r="A50" s="124">
        <f t="shared" si="0"/>
        <v>47</v>
      </c>
      <c r="B50" s="77">
        <v>27051</v>
      </c>
      <c r="C50" s="77" t="str">
        <f>VLOOKUP(B50,'ﾃﾞｰﾀ項目定義'!$A$4:$E$1011,2,FALSE)</f>
        <v>引当済数量</v>
      </c>
      <c r="D50" s="78">
        <f>VLOOKUP(B50,'ﾃﾞｰﾀ項目定義'!$A$4:$E$1011,3,FALSE)</f>
        <v>9</v>
      </c>
      <c r="E50" s="78" t="str">
        <f>VLOOKUP(B50,'ﾃﾞｰﾀ項目定義'!$A$4:$E$1011,4,FALSE)</f>
        <v>9</v>
      </c>
      <c r="F50" s="85"/>
      <c r="G50" s="78" t="s">
        <v>1055</v>
      </c>
      <c r="H50" s="80"/>
      <c r="I50" s="67" t="str">
        <f>IF(VLOOKUP(B50,'ﾃﾞｰﾀ項目定義'!$A$4:$E$1011,5,FALSE)=0,"",VLOOKUP(B50,'ﾃﾞｰﾀ項目定義'!$A$4:$E$1011,5,FALSE))</f>
        <v>在庫が引き当てられている数量</v>
      </c>
    </row>
    <row r="51" spans="1:11" ht="13.5">
      <c r="A51" s="124">
        <f t="shared" si="0"/>
        <v>48</v>
      </c>
      <c r="B51" s="77">
        <v>27057</v>
      </c>
      <c r="C51" s="77" t="str">
        <f>VLOOKUP(B51,'ﾃﾞｰﾀ項目定義'!$A$4:$E$1011,2,FALSE)</f>
        <v>分納区分</v>
      </c>
      <c r="D51" s="78" t="str">
        <f>VLOOKUP(B51,'ﾃﾞｰﾀ項目定義'!$A$4:$E$1011,3,FALSE)</f>
        <v>1</v>
      </c>
      <c r="E51" s="78" t="str">
        <f>VLOOKUP(B51,'ﾃﾞｰﾀ項目定義'!$A$4:$E$1011,4,FALSE)</f>
        <v>X</v>
      </c>
      <c r="F51" s="78"/>
      <c r="G51" s="78" t="s">
        <v>1055</v>
      </c>
      <c r="H51" s="78"/>
      <c r="I51" s="67" t="str">
        <f>IF(VLOOKUP(B51,'ﾃﾞｰﾀ項目定義'!$A$4:$E$1011,5,FALSE)=0,"",VLOOKUP(B51,'ﾃﾞｰﾀ項目定義'!$A$4:$E$1011,5,FALSE))</f>
        <v>1:分納､2:一括､3:その他(分納､一括共に可､等)</v>
      </c>
      <c r="J51" s="125"/>
      <c r="K51" s="126"/>
    </row>
    <row r="52" spans="1:11" ht="13.5">
      <c r="A52" s="124">
        <f t="shared" si="0"/>
        <v>49</v>
      </c>
      <c r="B52" s="77">
        <v>27059</v>
      </c>
      <c r="C52" s="77" t="str">
        <f>VLOOKUP(B52,'ﾃﾞｰﾀ項目定義'!$A$4:$E$1011,2,FALSE)</f>
        <v>納入指定日</v>
      </c>
      <c r="D52" s="78" t="str">
        <f>VLOOKUP(B52,'ﾃﾞｰﾀ項目定義'!$A$4:$E$1011,3,FALSE)</f>
        <v>8</v>
      </c>
      <c r="E52" s="78" t="str">
        <f>VLOOKUP(B52,'ﾃﾞｰﾀ項目定義'!$A$4:$E$1011,4,FALSE)</f>
        <v>Y</v>
      </c>
      <c r="F52" s="79"/>
      <c r="G52" s="78" t="s">
        <v>1055</v>
      </c>
      <c r="H52" s="80"/>
      <c r="I52" s="67" t="str">
        <f>IF(VLOOKUP(B52,'ﾃﾞｰﾀ項目定義'!$A$4:$E$1011,5,FALSE)=0,"",VLOOKUP(B52,'ﾃﾞｰﾀ項目定義'!$A$4:$E$1011,5,FALSE))</f>
        <v>発注側が指定する納入日</v>
      </c>
      <c r="J52" s="125"/>
      <c r="K52" s="126"/>
    </row>
    <row r="53" spans="1:11" ht="13.5">
      <c r="A53" s="124">
        <f t="shared" si="0"/>
        <v>50</v>
      </c>
      <c r="B53" s="77">
        <v>27062</v>
      </c>
      <c r="C53" s="77" t="str">
        <f>VLOOKUP(B53,'ﾃﾞｰﾀ項目定義'!$A$4:$E$1011,2,FALSE)</f>
        <v>直納区分</v>
      </c>
      <c r="D53" s="78" t="str">
        <f>VLOOKUP(B53,'ﾃﾞｰﾀ項目定義'!$A$4:$E$1011,3,FALSE)</f>
        <v>1</v>
      </c>
      <c r="E53" s="78" t="str">
        <f>VLOOKUP(B53,'ﾃﾞｰﾀ項目定義'!$A$4:$E$1011,4,FALSE)</f>
        <v>X</v>
      </c>
      <c r="F53" s="78"/>
      <c r="G53" s="78" t="s">
        <v>1055</v>
      </c>
      <c r="H53" s="78"/>
      <c r="I53" s="67" t="str">
        <f>IF(VLOOKUP(B53,'ﾃﾞｰﾀ項目定義'!$A$4:$E$1011,5,FALSE)=0,"",VLOOKUP(B53,'ﾃﾞｰﾀ項目定義'!$A$4:$E$1011,5,FALSE))</f>
        <v>1:通常､2:直納(納入先へ)</v>
      </c>
      <c r="J53" s="125"/>
      <c r="K53" s="126"/>
    </row>
    <row r="54" spans="1:11" ht="13.5">
      <c r="A54" s="124">
        <f t="shared" si="0"/>
        <v>51</v>
      </c>
      <c r="B54" s="77">
        <v>27063</v>
      </c>
      <c r="C54" s="77" t="str">
        <f>VLOOKUP(B54,'ﾃﾞｰﾀ項目定義'!$A$4:$E$1011,2,FALSE)</f>
        <v>受渡場所ｺｰﾄﾞ</v>
      </c>
      <c r="D54" s="78">
        <f>VLOOKUP(B54,'ﾃﾞｰﾀ項目定義'!$A$4:$E$1011,3,FALSE)</f>
        <v>20</v>
      </c>
      <c r="E54" s="78" t="str">
        <f>VLOOKUP(B54,'ﾃﾞｰﾀ項目定義'!$A$4:$E$1011,4,FALSE)</f>
        <v>X</v>
      </c>
      <c r="F54" s="78"/>
      <c r="G54" s="78" t="s">
        <v>1055</v>
      </c>
      <c r="H54" s="78" t="s">
        <v>986</v>
      </c>
      <c r="I54" s="67" t="str">
        <f>IF(VLOOKUP(B54,'ﾃﾞｰﾀ項目定義'!$A$4:$E$1011,5,FALSE)=0,"",VLOOKUP(B54,'ﾃﾞｰﾀ項目定義'!$A$4:$E$1011,5,FALSE))</f>
        <v>二者間で取引上使用されている受渡場所を表すｺｰﾄﾞ</v>
      </c>
      <c r="J54" s="125"/>
      <c r="K54" s="126"/>
    </row>
    <row r="55" spans="1:9" s="64" customFormat="1" ht="13.5" customHeight="1">
      <c r="A55" s="124">
        <f t="shared" si="0"/>
        <v>52</v>
      </c>
      <c r="B55" s="77">
        <v>27372</v>
      </c>
      <c r="C55" s="77" t="str">
        <f>VLOOKUP(B55,'ﾃﾞｰﾀ項目定義'!$A$4:$E$1011,2,FALSE)</f>
        <v>受渡場所名(半角)</v>
      </c>
      <c r="D55" s="78">
        <f>VLOOKUP(B55,'ﾃﾞｰﾀ項目定義'!$A$4:$E$1011,3,FALSE)</f>
        <v>20</v>
      </c>
      <c r="E55" s="78" t="str">
        <f>VLOOKUP(B55,'ﾃﾞｰﾀ項目定義'!$A$4:$E$1011,4,FALSE)</f>
        <v>X</v>
      </c>
      <c r="F55" s="78"/>
      <c r="G55" s="78" t="s">
        <v>1055</v>
      </c>
      <c r="H55" s="78"/>
      <c r="I55" s="67" t="str">
        <f>IF(VLOOKUP(B55,'ﾃﾞｰﾀ項目定義'!$A$4:$E$1011,5,FALSE)=0,"",VLOOKUP(B55,'ﾃﾞｰﾀ項目定義'!$A$4:$E$1011,5,FALSE))</f>
        <v>受渡場所を表す名称</v>
      </c>
    </row>
    <row r="56" spans="1:9" s="64" customFormat="1" ht="13.5" customHeight="1">
      <c r="A56" s="124">
        <f t="shared" si="0"/>
        <v>53</v>
      </c>
      <c r="B56" s="77">
        <v>27373</v>
      </c>
      <c r="C56" s="77" t="str">
        <f>VLOOKUP(B56,'ﾃﾞｰﾀ項目定義'!$A$4:$E$1011,2,FALSE)</f>
        <v>受渡場所名(全角)</v>
      </c>
      <c r="D56" s="78">
        <f>VLOOKUP(B56,'ﾃﾞｰﾀ項目定義'!$A$4:$E$1011,3,FALSE)</f>
        <v>40</v>
      </c>
      <c r="E56" s="78" t="str">
        <f>VLOOKUP(B56,'ﾃﾞｰﾀ項目定義'!$A$4:$E$1011,4,FALSE)</f>
        <v>K</v>
      </c>
      <c r="F56" s="78"/>
      <c r="G56" s="78" t="s">
        <v>1055</v>
      </c>
      <c r="H56" s="78"/>
      <c r="I56" s="67" t="str">
        <f>IF(VLOOKUP(B56,'ﾃﾞｰﾀ項目定義'!$A$4:$E$1011,5,FALSE)=0,"",VLOOKUP(B56,'ﾃﾞｰﾀ項目定義'!$A$4:$E$1011,5,FALSE))</f>
        <v>受渡場所を表す名称</v>
      </c>
    </row>
    <row r="57" spans="1:9" s="64" customFormat="1" ht="13.5" customHeight="1">
      <c r="A57" s="89">
        <f>A56+1</f>
        <v>54</v>
      </c>
      <c r="B57" s="77">
        <v>27374</v>
      </c>
      <c r="C57" s="77" t="str">
        <f>VLOOKUP(B57,'ﾃﾞｰﾀ項目定義'!$A$4:$E$1011,2,FALSE)</f>
        <v>市町村ｺｰﾄﾞ</v>
      </c>
      <c r="D57" s="78">
        <f>VLOOKUP(B57,'ﾃﾞｰﾀ項目定義'!$A$4:$E$1011,3,FALSE)</f>
        <v>7</v>
      </c>
      <c r="E57" s="78" t="str">
        <f>VLOOKUP(B57,'ﾃﾞｰﾀ項目定義'!$A$4:$E$1011,4,FALSE)</f>
        <v>X</v>
      </c>
      <c r="F57" s="78"/>
      <c r="G57" s="78" t="s">
        <v>1055</v>
      </c>
      <c r="H57" s="78"/>
      <c r="I57" s="67" t="str">
        <f>IF(VLOOKUP(B57,'ﾃﾞｰﾀ項目定義'!$A$4:$E$1011,5,FALSE)=0,"",VLOOKUP(B57,'ﾃﾞｰﾀ項目定義'!$A$4:$E$1011,5,FALSE))</f>
        <v>二者間で取引上使用されている市町村ｺｰﾄﾞ</v>
      </c>
    </row>
    <row r="58" spans="1:11" ht="13.5">
      <c r="A58" s="124">
        <f>SUM(A57+1)</f>
        <v>55</v>
      </c>
      <c r="B58" s="77">
        <v>27064</v>
      </c>
      <c r="C58" s="77" t="str">
        <f>VLOOKUP(B58,'ﾃﾞｰﾀ項目定義'!$A$4:$E$1011,2,FALSE)</f>
        <v>納入先ｺｰﾄﾞ</v>
      </c>
      <c r="D58" s="78">
        <f>VLOOKUP(B58,'ﾃﾞｰﾀ項目定義'!$A$4:$E$1011,3,FALSE)</f>
        <v>12</v>
      </c>
      <c r="E58" s="78" t="str">
        <f>VLOOKUP(B58,'ﾃﾞｰﾀ項目定義'!$A$4:$E$1011,4,FALSE)</f>
        <v>X</v>
      </c>
      <c r="F58" s="78"/>
      <c r="G58" s="78" t="s">
        <v>1055</v>
      </c>
      <c r="H58" s="78" t="s">
        <v>1023</v>
      </c>
      <c r="I58" s="67" t="str">
        <f>IF(VLOOKUP(B58,'ﾃﾞｰﾀ項目定義'!$A$4:$E$1011,5,FALSE)=0,"",VLOOKUP(B58,'ﾃﾞｰﾀ項目定義'!$A$4:$E$1011,5,FALSE))</f>
        <v>二者間で取引上使用されている納入先を表すｺｰﾄﾞ</v>
      </c>
      <c r="J58" s="125"/>
      <c r="K58" s="126"/>
    </row>
    <row r="59" spans="1:11" ht="13.5">
      <c r="A59" s="124">
        <f t="shared" si="0"/>
        <v>56</v>
      </c>
      <c r="B59" s="77">
        <v>27065</v>
      </c>
      <c r="C59" s="77" t="str">
        <f>VLOOKUP(B59,'ﾃﾞｰﾀ項目定義'!$A$4:$E$1011,2,FALSE)</f>
        <v>納入先郵便番号</v>
      </c>
      <c r="D59" s="78" t="str">
        <f>VLOOKUP(B59,'ﾃﾞｰﾀ項目定義'!$A$4:$E$1011,3,FALSE)</f>
        <v>7</v>
      </c>
      <c r="E59" s="78" t="str">
        <f>VLOOKUP(B59,'ﾃﾞｰﾀ項目定義'!$A$4:$E$1011,4,FALSE)</f>
        <v>X</v>
      </c>
      <c r="F59" s="78"/>
      <c r="G59" s="78" t="s">
        <v>1055</v>
      </c>
      <c r="H59" s="78" t="s">
        <v>1023</v>
      </c>
      <c r="I59" s="67" t="str">
        <f>IF(VLOOKUP(B59,'ﾃﾞｰﾀ項目定義'!$A$4:$E$1011,5,FALSE)=0,"",VLOOKUP(B59,'ﾃﾞｰﾀ項目定義'!$A$4:$E$1011,5,FALSE))</f>
        <v>(桁数はJTRNに準拠)</v>
      </c>
      <c r="J59" s="125"/>
      <c r="K59" s="126"/>
    </row>
    <row r="60" spans="1:11" ht="13.5">
      <c r="A60" s="124">
        <f t="shared" si="0"/>
        <v>57</v>
      </c>
      <c r="B60" s="77">
        <v>27066</v>
      </c>
      <c r="C60" s="77" t="str">
        <f>VLOOKUP(B60,'ﾃﾞｰﾀ項目定義'!$A$4:$E$1011,2,FALSE)</f>
        <v>納入先名称(半角）</v>
      </c>
      <c r="D60" s="78">
        <f>VLOOKUP(B60,'ﾃﾞｰﾀ項目定義'!$A$4:$E$1011,3,FALSE)</f>
        <v>100</v>
      </c>
      <c r="E60" s="78" t="str">
        <f>VLOOKUP(B60,'ﾃﾞｰﾀ項目定義'!$A$4:$E$1011,4,FALSE)</f>
        <v>X</v>
      </c>
      <c r="F60" s="78"/>
      <c r="G60" s="78" t="s">
        <v>1055</v>
      </c>
      <c r="H60" s="78"/>
      <c r="I60" s="67" t="str">
        <f>IF(VLOOKUP(B60,'ﾃﾞｰﾀ項目定義'!$A$4:$E$1011,5,FALSE)=0,"",VLOOKUP(B60,'ﾃﾞｰﾀ項目定義'!$A$4:$E$1011,5,FALSE))</f>
        <v>(桁数はJTRNに準拠)</v>
      </c>
      <c r="J60" s="125"/>
      <c r="K60" s="126"/>
    </row>
    <row r="61" spans="1:11" ht="13.5">
      <c r="A61" s="124">
        <f t="shared" si="0"/>
        <v>58</v>
      </c>
      <c r="B61" s="77">
        <v>27067</v>
      </c>
      <c r="C61" s="77" t="str">
        <f>VLOOKUP(B61,'ﾃﾞｰﾀ項目定義'!$A$4:$E$1011,2,FALSE)</f>
        <v>納入先名称（全角）</v>
      </c>
      <c r="D61" s="78">
        <f>VLOOKUP(B61,'ﾃﾞｰﾀ項目定義'!$A$4:$E$1011,3,FALSE)</f>
        <v>100</v>
      </c>
      <c r="E61" s="78" t="str">
        <f>VLOOKUP(B61,'ﾃﾞｰﾀ項目定義'!$A$4:$E$1011,4,FALSE)</f>
        <v>K</v>
      </c>
      <c r="F61" s="78"/>
      <c r="G61" s="78" t="s">
        <v>1055</v>
      </c>
      <c r="H61" s="78"/>
      <c r="I61" s="67" t="str">
        <f>IF(VLOOKUP(B61,'ﾃﾞｰﾀ項目定義'!$A$4:$E$1011,5,FALSE)=0,"",VLOOKUP(B61,'ﾃﾞｰﾀ項目定義'!$A$4:$E$1011,5,FALSE))</f>
        <v>(桁数はJTRNに準拠)</v>
      </c>
      <c r="J61" s="125"/>
      <c r="K61" s="126"/>
    </row>
    <row r="62" spans="1:11" ht="13.5">
      <c r="A62" s="124">
        <f t="shared" si="0"/>
        <v>59</v>
      </c>
      <c r="B62" s="77">
        <v>27068</v>
      </c>
      <c r="C62" s="77" t="str">
        <f>VLOOKUP(B62,'ﾃﾞｰﾀ項目定義'!$A$4:$E$1011,2,FALSE)</f>
        <v>納入先部門名称(半角）</v>
      </c>
      <c r="D62" s="78">
        <f>VLOOKUP(B62,'ﾃﾞｰﾀ項目定義'!$A$4:$E$1011,3,FALSE)</f>
        <v>50</v>
      </c>
      <c r="E62" s="78" t="str">
        <f>VLOOKUP(B62,'ﾃﾞｰﾀ項目定義'!$A$4:$E$1011,4,FALSE)</f>
        <v>X</v>
      </c>
      <c r="F62" s="78"/>
      <c r="G62" s="78" t="s">
        <v>1055</v>
      </c>
      <c r="H62" s="78"/>
      <c r="I62" s="67" t="str">
        <f>IF(VLOOKUP(B62,'ﾃﾞｰﾀ項目定義'!$A$4:$E$1011,5,FALSE)=0,"",VLOOKUP(B62,'ﾃﾞｰﾀ項目定義'!$A$4:$E$1011,5,FALSE))</f>
        <v>(桁数はJTRNに準拠)</v>
      </c>
      <c r="J62" s="125"/>
      <c r="K62" s="126"/>
    </row>
    <row r="63" spans="1:11" ht="13.5">
      <c r="A63" s="124">
        <f t="shared" si="0"/>
        <v>60</v>
      </c>
      <c r="B63" s="77">
        <v>27069</v>
      </c>
      <c r="C63" s="77" t="str">
        <f>VLOOKUP(B63,'ﾃﾞｰﾀ項目定義'!$A$4:$E$1011,2,FALSE)</f>
        <v>納入先部門名称（全角）</v>
      </c>
      <c r="D63" s="78">
        <f>VLOOKUP(B63,'ﾃﾞｰﾀ項目定義'!$A$4:$E$1011,3,FALSE)</f>
        <v>50</v>
      </c>
      <c r="E63" s="78" t="str">
        <f>VLOOKUP(B63,'ﾃﾞｰﾀ項目定義'!$A$4:$E$1011,4,FALSE)</f>
        <v>K</v>
      </c>
      <c r="F63" s="78"/>
      <c r="G63" s="78" t="s">
        <v>1055</v>
      </c>
      <c r="H63" s="78"/>
      <c r="I63" s="67" t="str">
        <f>IF(VLOOKUP(B63,'ﾃﾞｰﾀ項目定義'!$A$4:$E$1011,5,FALSE)=0,"",VLOOKUP(B63,'ﾃﾞｰﾀ項目定義'!$A$4:$E$1011,5,FALSE))</f>
        <v>(桁数はJTRNに準拠)</v>
      </c>
      <c r="J63" s="125"/>
      <c r="K63" s="126"/>
    </row>
    <row r="64" spans="1:11" ht="13.5">
      <c r="A64" s="124">
        <f t="shared" si="0"/>
        <v>61</v>
      </c>
      <c r="B64" s="77">
        <v>27070</v>
      </c>
      <c r="C64" s="77" t="str">
        <f>VLOOKUP(B64,'ﾃﾞｰﾀ項目定義'!$A$4:$E$1011,2,FALSE)</f>
        <v>納入先住所(半角）</v>
      </c>
      <c r="D64" s="78">
        <f>VLOOKUP(B64,'ﾃﾞｰﾀ項目定義'!$A$4:$E$1011,3,FALSE)</f>
        <v>180</v>
      </c>
      <c r="E64" s="78" t="str">
        <f>VLOOKUP(B64,'ﾃﾞｰﾀ項目定義'!$A$4:$E$1011,4,FALSE)</f>
        <v>X</v>
      </c>
      <c r="F64" s="78"/>
      <c r="G64" s="78" t="s">
        <v>1055</v>
      </c>
      <c r="H64" s="78"/>
      <c r="I64" s="67" t="str">
        <f>IF(VLOOKUP(B64,'ﾃﾞｰﾀ項目定義'!$A$4:$E$1011,5,FALSE)=0,"",VLOOKUP(B64,'ﾃﾞｰﾀ項目定義'!$A$4:$E$1011,5,FALSE))</f>
        <v>(桁数はJTRNに準拠)</v>
      </c>
      <c r="J64" s="125"/>
      <c r="K64" s="126"/>
    </row>
    <row r="65" spans="1:11" ht="13.5">
      <c r="A65" s="124">
        <f t="shared" si="0"/>
        <v>62</v>
      </c>
      <c r="B65" s="77">
        <v>27071</v>
      </c>
      <c r="C65" s="77" t="str">
        <f>VLOOKUP(B65,'ﾃﾞｰﾀ項目定義'!$A$4:$E$1011,2,FALSE)</f>
        <v>納入先住所（全角）</v>
      </c>
      <c r="D65" s="78">
        <f>VLOOKUP(B65,'ﾃﾞｰﾀ項目定義'!$A$4:$E$1011,3,FALSE)</f>
        <v>180</v>
      </c>
      <c r="E65" s="78" t="str">
        <f>VLOOKUP(B65,'ﾃﾞｰﾀ項目定義'!$A$4:$E$1011,4,FALSE)</f>
        <v>K</v>
      </c>
      <c r="F65" s="78"/>
      <c r="G65" s="78" t="s">
        <v>1055</v>
      </c>
      <c r="H65" s="78"/>
      <c r="I65" s="67" t="str">
        <f>IF(VLOOKUP(B65,'ﾃﾞｰﾀ項目定義'!$A$4:$E$1011,5,FALSE)=0,"",VLOOKUP(B65,'ﾃﾞｰﾀ項目定義'!$A$4:$E$1011,5,FALSE))</f>
        <v>(桁数はJTRNに準拠)</v>
      </c>
      <c r="J65" s="125"/>
      <c r="K65" s="126"/>
    </row>
    <row r="66" spans="1:11" ht="13.5">
      <c r="A66" s="124">
        <f t="shared" si="0"/>
        <v>63</v>
      </c>
      <c r="B66" s="77">
        <v>27072</v>
      </c>
      <c r="C66" s="77" t="str">
        <f>VLOOKUP(B66,'ﾃﾞｰﾀ項目定義'!$A$4:$E$1011,2,FALSE)</f>
        <v>納入先電話番号</v>
      </c>
      <c r="D66" s="78">
        <f>VLOOKUP(B66,'ﾃﾞｰﾀ項目定義'!$A$4:$E$1011,3,FALSE)</f>
        <v>15</v>
      </c>
      <c r="E66" s="78" t="str">
        <f>VLOOKUP(B66,'ﾃﾞｰﾀ項目定義'!$A$4:$E$1011,4,FALSE)</f>
        <v>X</v>
      </c>
      <c r="F66" s="78"/>
      <c r="G66" s="78" t="s">
        <v>1055</v>
      </c>
      <c r="H66" s="78"/>
      <c r="I66" s="67" t="str">
        <f>IF(VLOOKUP(B66,'ﾃﾞｰﾀ項目定義'!$A$4:$E$1011,5,FALSE)=0,"",VLOOKUP(B66,'ﾃﾞｰﾀ項目定義'!$A$4:$E$1011,5,FALSE))</f>
        <v>「－」、「（ ）」の使用は二社間で取決めを行う</v>
      </c>
      <c r="J66" s="125"/>
      <c r="K66" s="126"/>
    </row>
    <row r="67" spans="1:11" ht="13.5">
      <c r="A67" s="124">
        <f t="shared" si="0"/>
        <v>64</v>
      </c>
      <c r="B67" s="77">
        <v>27073</v>
      </c>
      <c r="C67" s="77" t="str">
        <f>VLOOKUP(B67,'ﾃﾞｰﾀ項目定義'!$A$4:$E$1011,2,FALSE)</f>
        <v>納入先FAX番号</v>
      </c>
      <c r="D67" s="78">
        <f>VLOOKUP(B67,'ﾃﾞｰﾀ項目定義'!$A$4:$E$1011,3,FALSE)</f>
        <v>15</v>
      </c>
      <c r="E67" s="78" t="str">
        <f>VLOOKUP(B67,'ﾃﾞｰﾀ項目定義'!$A$4:$E$1011,4,FALSE)</f>
        <v>X</v>
      </c>
      <c r="F67" s="78"/>
      <c r="G67" s="78" t="s">
        <v>1055</v>
      </c>
      <c r="H67" s="78"/>
      <c r="I67" s="67" t="str">
        <f>IF(VLOOKUP(B67,'ﾃﾞｰﾀ項目定義'!$A$4:$E$1011,5,FALSE)=0,"",VLOOKUP(B67,'ﾃﾞｰﾀ項目定義'!$A$4:$E$1011,5,FALSE))</f>
        <v>「－」、「（ ）」の使用は二社間で取決めを行う</v>
      </c>
      <c r="J67" s="125"/>
      <c r="K67" s="126"/>
    </row>
    <row r="68" spans="1:11" ht="13.5">
      <c r="A68" s="124">
        <f t="shared" si="0"/>
        <v>65</v>
      </c>
      <c r="B68" s="77">
        <v>27371</v>
      </c>
      <c r="C68" s="77" t="str">
        <f>VLOOKUP(B68,'ﾃﾞｰﾀ項目定義'!$A$4:$E$1011,2,FALSE)</f>
        <v>納期差異区分</v>
      </c>
      <c r="D68" s="78">
        <f>VLOOKUP(B68,'ﾃﾞｰﾀ項目定義'!$A$4:$E$1011,3,FALSE)</f>
        <v>1</v>
      </c>
      <c r="E68" s="78" t="str">
        <f>VLOOKUP(B68,'ﾃﾞｰﾀ項目定義'!$A$4:$E$1011,4,FALSE)</f>
        <v>X</v>
      </c>
      <c r="F68" s="78"/>
      <c r="G68" s="78" t="s">
        <v>1055</v>
      </c>
      <c r="H68" s="78"/>
      <c r="I68" s="67" t="str">
        <f>IF(VLOOKUP(B68,'ﾃﾞｰﾀ項目定義'!$A$4:$E$1011,5,FALSE)=0,"",VLOOKUP(B68,'ﾃﾞｰﾀ項目定義'!$A$4:$E$1011,5,FALSE))</f>
        <v>希望納期（納入指定日）と回答納期の差異  1：希望通り  2：希望通りでない</v>
      </c>
      <c r="J68" s="125"/>
      <c r="K68" s="126"/>
    </row>
    <row r="69" spans="1:9" ht="13.5">
      <c r="A69" s="124">
        <f t="shared" si="0"/>
        <v>66</v>
      </c>
      <c r="B69" s="77">
        <v>27074</v>
      </c>
      <c r="C69" s="77" t="str">
        <f>VLOOKUP(B69,'ﾃﾞｰﾀ項目定義'!$A$4:$E$1011,2,FALSE)</f>
        <v>前回納期回答日</v>
      </c>
      <c r="D69" s="78">
        <f>VLOOKUP(B69,'ﾃﾞｰﾀ項目定義'!$A$4:$E$1011,3,FALSE)</f>
        <v>8</v>
      </c>
      <c r="E69" s="78" t="str">
        <f>VLOOKUP(B69,'ﾃﾞｰﾀ項目定義'!$A$4:$E$1011,4,FALSE)</f>
        <v>Y</v>
      </c>
      <c r="F69" s="78"/>
      <c r="G69" s="78" t="s">
        <v>1055</v>
      </c>
      <c r="H69" s="78"/>
      <c r="I69" s="67" t="str">
        <f>IF(VLOOKUP(B69,'ﾃﾞｰﾀ項目定義'!$A$4:$E$1011,5,FALSE)=0,"",VLOOKUP(B69,'ﾃﾞｰﾀ項目定義'!$A$4:$E$1011,5,FALSE))</f>
        <v>前回納期回答を行った日付（一注文に対して，納期回答を複数回行う場合）。</v>
      </c>
    </row>
    <row r="70" spans="1:9" ht="27">
      <c r="A70" s="124">
        <f t="shared" si="0"/>
        <v>67</v>
      </c>
      <c r="B70" s="77">
        <v>27075</v>
      </c>
      <c r="C70" s="77" t="str">
        <f>VLOOKUP(B70,'ﾃﾞｰﾀ項目定義'!$A$4:$E$1011,2,FALSE)</f>
        <v>前回回答納期区分</v>
      </c>
      <c r="D70" s="78">
        <f>VLOOKUP(B70,'ﾃﾞｰﾀ項目定義'!$A$4:$E$1011,3,FALSE)</f>
        <v>1</v>
      </c>
      <c r="E70" s="78" t="str">
        <f>VLOOKUP(B70,'ﾃﾞｰﾀ項目定義'!$A$4:$E$1011,4,FALSE)</f>
        <v>X</v>
      </c>
      <c r="F70" s="78"/>
      <c r="G70" s="198" t="s">
        <v>1096</v>
      </c>
      <c r="H70" s="78">
        <v>100</v>
      </c>
      <c r="I70" s="67" t="str">
        <f>IF(VLOOKUP(B70,'ﾃﾞｰﾀ項目定義'!$A$4:$E$1011,5,FALSE)=0,"",VLOOKUP(B70,'ﾃﾞｰﾀ項目定義'!$A$4:$E$1011,5,FALSE))</f>
        <v>0:通常､1:指定､2:以前､3:以降､4:指定(頃)､9:未定
（上旬、中旬、下旬等は２社間で取り決め）</v>
      </c>
    </row>
    <row r="71" spans="1:9" ht="13.5">
      <c r="A71" s="124">
        <f t="shared" si="0"/>
        <v>68</v>
      </c>
      <c r="B71" s="77">
        <v>27076</v>
      </c>
      <c r="C71" s="77" t="str">
        <f>VLOOKUP(B71,'ﾃﾞｰﾀ項目定義'!$A$4:$E$1011,2,FALSE)</f>
        <v>前回回答納期</v>
      </c>
      <c r="D71" s="78" t="str">
        <f>VLOOKUP(B71,'ﾃﾞｰﾀ項目定義'!$A$4:$E$1011,3,FALSE)</f>
        <v>8</v>
      </c>
      <c r="E71" s="78" t="str">
        <f>VLOOKUP(B71,'ﾃﾞｰﾀ項目定義'!$A$4:$E$1011,4,FALSE)</f>
        <v>Y</v>
      </c>
      <c r="F71" s="79"/>
      <c r="G71" s="198" t="s">
        <v>1096</v>
      </c>
      <c r="H71" s="79"/>
      <c r="I71" s="67" t="str">
        <f>IF(VLOOKUP(B71,'ﾃﾞｰﾀ項目定義'!$A$4:$E$1011,5,FALSE)=0,"",VLOOKUP(B71,'ﾃﾞｰﾀ項目定義'!$A$4:$E$1011,5,FALSE))</f>
        <v>前回の納期回答で回答した納期</v>
      </c>
    </row>
    <row r="72" spans="1:9" ht="13.5">
      <c r="A72" s="124">
        <f t="shared" si="0"/>
        <v>69</v>
      </c>
      <c r="B72" s="77">
        <v>27077</v>
      </c>
      <c r="C72" s="77" t="str">
        <f>VLOOKUP(B72,'ﾃﾞｰﾀ項目定義'!$A$4:$E$1011,2,FALSE)</f>
        <v>前回回答数量</v>
      </c>
      <c r="D72" s="78" t="str">
        <f>VLOOKUP(B72,'ﾃﾞｰﾀ項目定義'!$A$4:$E$1011,3,FALSE)</f>
        <v>9</v>
      </c>
      <c r="E72" s="78" t="str">
        <f>VLOOKUP(B72,'ﾃﾞｰﾀ項目定義'!$A$4:$E$1011,4,FALSE)</f>
        <v>9</v>
      </c>
      <c r="F72" s="79"/>
      <c r="G72" s="198" t="s">
        <v>1096</v>
      </c>
      <c r="H72" s="79"/>
      <c r="I72" s="67" t="str">
        <f>IF(VLOOKUP(B72,'ﾃﾞｰﾀ項目定義'!$A$4:$E$1011,5,FALSE)=0,"",VLOOKUP(B72,'ﾃﾞｰﾀ項目定義'!$A$4:$E$1011,5,FALSE))</f>
        <v>前回の納期回答で回答した納入数量</v>
      </c>
    </row>
    <row r="73" spans="1:9" ht="13.5">
      <c r="A73" s="124">
        <f t="shared" si="0"/>
        <v>70</v>
      </c>
      <c r="B73" s="77">
        <v>27078</v>
      </c>
      <c r="C73" s="77" t="str">
        <f>VLOOKUP(B73,'ﾃﾞｰﾀ項目定義'!$A$4:$E$1011,2,FALSE)</f>
        <v>今回納入回答日</v>
      </c>
      <c r="D73" s="78" t="str">
        <f>VLOOKUP(B73,'ﾃﾞｰﾀ項目定義'!$A$4:$E$1011,3,FALSE)</f>
        <v>8</v>
      </c>
      <c r="E73" s="78" t="str">
        <f>VLOOKUP(B73,'ﾃﾞｰﾀ項目定義'!$A$4:$E$1011,4,FALSE)</f>
        <v>Y</v>
      </c>
      <c r="F73" s="79"/>
      <c r="G73" s="198" t="s">
        <v>303</v>
      </c>
      <c r="H73" s="80"/>
      <c r="I73" s="67" t="str">
        <f>IF(VLOOKUP(B73,'ﾃﾞｰﾀ項目定義'!$A$4:$E$1011,5,FALSE)=0,"",VLOOKUP(B73,'ﾃﾞｰﾀ項目定義'!$A$4:$E$1011,5,FALSE))</f>
        <v>今回納期回答を行った日付</v>
      </c>
    </row>
    <row r="74" spans="1:10" ht="27">
      <c r="A74" s="124">
        <f t="shared" si="0"/>
        <v>71</v>
      </c>
      <c r="B74" s="77">
        <v>27079</v>
      </c>
      <c r="C74" s="77" t="str">
        <f>VLOOKUP(B74,'ﾃﾞｰﾀ項目定義'!$A$4:$E$1011,2,FALSE)</f>
        <v>今回回答納期区分</v>
      </c>
      <c r="D74" s="78" t="str">
        <f>VLOOKUP(B74,'ﾃﾞｰﾀ項目定義'!$A$4:$E$1011,3,FALSE)</f>
        <v>1</v>
      </c>
      <c r="E74" s="78" t="str">
        <f>VLOOKUP(B74,'ﾃﾞｰﾀ項目定義'!$A$4:$E$1011,4,FALSE)</f>
        <v>X</v>
      </c>
      <c r="F74" s="79"/>
      <c r="G74" s="198" t="s">
        <v>1097</v>
      </c>
      <c r="H74" s="78">
        <v>100</v>
      </c>
      <c r="I74" s="67" t="str">
        <f>IF(VLOOKUP(B74,'ﾃﾞｰﾀ項目定義'!$A$4:$E$1011,5,FALSE)=0,"",VLOOKUP(B74,'ﾃﾞｰﾀ項目定義'!$A$4:$E$1011,5,FALSE))</f>
        <v>0:通常､1:指定､2:以前､3:以降､4:指定(頃)､9:未定
（上旬、中旬、下旬等は２社間で取り決め）</v>
      </c>
      <c r="J74" s="64"/>
    </row>
    <row r="75" spans="1:9" ht="13.5">
      <c r="A75" s="124">
        <f t="shared" si="0"/>
        <v>72</v>
      </c>
      <c r="B75" s="77">
        <v>27080</v>
      </c>
      <c r="C75" s="77" t="str">
        <f>VLOOKUP(B75,'ﾃﾞｰﾀ項目定義'!$A$4:$E$1011,2,FALSE)</f>
        <v>今回回答納期</v>
      </c>
      <c r="D75" s="78" t="str">
        <f>VLOOKUP(B75,'ﾃﾞｰﾀ項目定義'!$A$4:$E$1011,3,FALSE)</f>
        <v>8</v>
      </c>
      <c r="E75" s="78" t="str">
        <f>VLOOKUP(B75,'ﾃﾞｰﾀ項目定義'!$A$4:$E$1011,4,FALSE)</f>
        <v>Y</v>
      </c>
      <c r="F75" s="79"/>
      <c r="G75" s="198" t="s">
        <v>1097</v>
      </c>
      <c r="H75" s="79"/>
      <c r="I75" s="67" t="str">
        <f>IF(VLOOKUP(B75,'ﾃﾞｰﾀ項目定義'!$A$4:$E$1011,5,FALSE)=0,"",VLOOKUP(B75,'ﾃﾞｰﾀ項目定義'!$A$4:$E$1011,5,FALSE))</f>
        <v>今回の納期回答で回答する納期</v>
      </c>
    </row>
    <row r="76" spans="1:9" ht="13.5">
      <c r="A76" s="124">
        <f t="shared" si="0"/>
        <v>73</v>
      </c>
      <c r="B76" s="77">
        <v>27081</v>
      </c>
      <c r="C76" s="77" t="str">
        <f>VLOOKUP(B76,'ﾃﾞｰﾀ項目定義'!$A$4:$E$1011,2,FALSE)</f>
        <v>今回回答数量</v>
      </c>
      <c r="D76" s="78" t="str">
        <f>VLOOKUP(B76,'ﾃﾞｰﾀ項目定義'!$A$4:$E$1011,3,FALSE)</f>
        <v>9</v>
      </c>
      <c r="E76" s="78" t="str">
        <f>VLOOKUP(B76,'ﾃﾞｰﾀ項目定義'!$A$4:$E$1011,4,FALSE)</f>
        <v>9</v>
      </c>
      <c r="F76" s="79"/>
      <c r="G76" s="198" t="s">
        <v>1097</v>
      </c>
      <c r="H76" s="79"/>
      <c r="I76" s="67" t="str">
        <f>IF(VLOOKUP(B76,'ﾃﾞｰﾀ項目定義'!$A$4:$E$1011,5,FALSE)=0,"",VLOOKUP(B76,'ﾃﾞｰﾀ項目定義'!$A$4:$E$1011,5,FALSE))</f>
        <v>今回の納期回答で回答する納入数量</v>
      </c>
    </row>
    <row r="77" spans="1:9" ht="13.5">
      <c r="A77" s="124">
        <f t="shared" si="0"/>
        <v>74</v>
      </c>
      <c r="B77" s="86">
        <v>27300</v>
      </c>
      <c r="C77" s="77" t="str">
        <f>VLOOKUP(B77,'ﾃﾞｰﾀ項目定義'!$A$4:$E$1011,2,FALSE)</f>
        <v>荷主担当者(半角）</v>
      </c>
      <c r="D77" s="78">
        <f>VLOOKUP(B77,'ﾃﾞｰﾀ項目定義'!$A$4:$E$1011,3,FALSE)</f>
        <v>12</v>
      </c>
      <c r="E77" s="78" t="str">
        <f>VLOOKUP(B77,'ﾃﾞｰﾀ項目定義'!$A$4:$E$1011,4,FALSE)</f>
        <v>X</v>
      </c>
      <c r="F77" s="80"/>
      <c r="G77" s="78" t="s">
        <v>1055</v>
      </c>
      <c r="H77" s="80"/>
      <c r="I77" s="67" t="str">
        <f>IF(VLOOKUP(B77,'ﾃﾞｰﾀ項目定義'!$A$4:$E$1011,5,FALSE)=0,"",VLOOKUP(B77,'ﾃﾞｰﾀ項目定義'!$A$4:$E$1011,5,FALSE))</f>
        <v>受注側にて発行される納品書上の荷元担当者(ｶﾅ名称 or ｺ-ﾄﾞ)</v>
      </c>
    </row>
    <row r="78" spans="1:9" ht="13.5">
      <c r="A78" s="124">
        <f t="shared" si="0"/>
        <v>75</v>
      </c>
      <c r="B78" s="86">
        <v>27301</v>
      </c>
      <c r="C78" s="77" t="str">
        <f>VLOOKUP(B78,'ﾃﾞｰﾀ項目定義'!$A$4:$E$1011,2,FALSE)</f>
        <v>荷主担当者(漢字）</v>
      </c>
      <c r="D78" s="78">
        <f>VLOOKUP(B78,'ﾃﾞｰﾀ項目定義'!$A$4:$E$1011,3,FALSE)</f>
        <v>24</v>
      </c>
      <c r="E78" s="78" t="str">
        <f>VLOOKUP(B78,'ﾃﾞｰﾀ項目定義'!$A$4:$E$1011,4,FALSE)</f>
        <v>K</v>
      </c>
      <c r="F78" s="80"/>
      <c r="G78" s="78" t="s">
        <v>1055</v>
      </c>
      <c r="H78" s="80"/>
      <c r="I78" s="67" t="str">
        <f>IF(VLOOKUP(B78,'ﾃﾞｰﾀ項目定義'!$A$4:$E$1011,5,FALSE)=0,"",VLOOKUP(B78,'ﾃﾞｰﾀ項目定義'!$A$4:$E$1011,5,FALSE))</f>
        <v>受注側にて発行される納品書上の荷元担当者(漢字名称)</v>
      </c>
    </row>
    <row r="79" spans="1:9" ht="13.5">
      <c r="A79" s="124">
        <f t="shared" si="0"/>
        <v>76</v>
      </c>
      <c r="B79" s="86">
        <v>27302</v>
      </c>
      <c r="C79" s="77" t="str">
        <f>VLOOKUP(B79,'ﾃﾞｰﾀ項目定義'!$A$4:$E$1011,2,FALSE)</f>
        <v>荷受担当者(半角）</v>
      </c>
      <c r="D79" s="78">
        <f>VLOOKUP(B79,'ﾃﾞｰﾀ項目定義'!$A$4:$E$1011,3,FALSE)</f>
        <v>12</v>
      </c>
      <c r="E79" s="78" t="str">
        <f>VLOOKUP(B79,'ﾃﾞｰﾀ項目定義'!$A$4:$E$1011,4,FALSE)</f>
        <v>X</v>
      </c>
      <c r="F79" s="80"/>
      <c r="G79" s="78" t="s">
        <v>1055</v>
      </c>
      <c r="H79" s="80"/>
      <c r="I79" s="67" t="str">
        <f>IF(VLOOKUP(B79,'ﾃﾞｰﾀ項目定義'!$A$4:$E$1011,5,FALSE)=0,"",VLOOKUP(B79,'ﾃﾞｰﾀ項目定義'!$A$4:$E$1011,5,FALSE))</f>
        <v>発注側の荷受担当者(ｶﾅ名称 or ｺ-ﾄﾞ)</v>
      </c>
    </row>
    <row r="80" spans="1:9" ht="13.5">
      <c r="A80" s="124">
        <f t="shared" si="0"/>
        <v>77</v>
      </c>
      <c r="B80" s="86">
        <v>27303</v>
      </c>
      <c r="C80" s="77" t="str">
        <f>VLOOKUP(B80,'ﾃﾞｰﾀ項目定義'!$A$4:$E$1011,2,FALSE)</f>
        <v>荷受担当者(漢字）</v>
      </c>
      <c r="D80" s="78">
        <f>VLOOKUP(B80,'ﾃﾞｰﾀ項目定義'!$A$4:$E$1011,3,FALSE)</f>
        <v>24</v>
      </c>
      <c r="E80" s="78" t="str">
        <f>VLOOKUP(B80,'ﾃﾞｰﾀ項目定義'!$A$4:$E$1011,4,FALSE)</f>
        <v>K</v>
      </c>
      <c r="F80" s="80"/>
      <c r="G80" s="78" t="s">
        <v>1055</v>
      </c>
      <c r="H80" s="80"/>
      <c r="I80" s="67" t="str">
        <f>IF(VLOOKUP(B80,'ﾃﾞｰﾀ項目定義'!$A$4:$E$1011,5,FALSE)=0,"",VLOOKUP(B80,'ﾃﾞｰﾀ項目定義'!$A$4:$E$1011,5,FALSE))</f>
        <v>発注側の荷受担当者(漢字名称)</v>
      </c>
    </row>
    <row r="81" spans="1:9" ht="27">
      <c r="A81" s="124">
        <f t="shared" si="0"/>
        <v>78</v>
      </c>
      <c r="B81" s="86">
        <v>27304</v>
      </c>
      <c r="C81" s="77" t="str">
        <f>VLOOKUP(B81,'ﾃﾞｰﾀ項目定義'!$A$4:$E$1011,2,FALSE)</f>
        <v>荷主ｺｰﾄﾞ</v>
      </c>
      <c r="D81" s="78">
        <f>VLOOKUP(B81,'ﾃﾞｰﾀ項目定義'!$A$4:$E$1011,3,FALSE)</f>
        <v>12</v>
      </c>
      <c r="E81" s="78" t="str">
        <f>VLOOKUP(B81,'ﾃﾞｰﾀ項目定義'!$A$4:$E$1011,4,FALSE)</f>
        <v>X</v>
      </c>
      <c r="F81" s="80"/>
      <c r="G81" s="78" t="s">
        <v>1055</v>
      </c>
      <c r="H81" s="80"/>
      <c r="I81" s="67" t="str">
        <f>IF(VLOOKUP(B81,'ﾃﾞｰﾀ項目定義'!$A$4:$E$1011,5,FALSE)=0,"",VLOOKUP(B81,'ﾃﾞｰﾀ項目定義'!$A$4:$E$1011,5,FALSE))</f>
        <v>受注側にて発行される納品書上の荷元を示すコード
(二者間で取引上使用されているｺｰﾄﾞ)</v>
      </c>
    </row>
    <row r="82" spans="1:9" ht="13.5">
      <c r="A82" s="124">
        <f t="shared" si="0"/>
        <v>79</v>
      </c>
      <c r="B82" s="86">
        <v>27305</v>
      </c>
      <c r="C82" s="77" t="str">
        <f>VLOOKUP(B82,'ﾃﾞｰﾀ項目定義'!$A$4:$E$1011,2,FALSE)</f>
        <v>荷主郵便番号</v>
      </c>
      <c r="D82" s="78" t="str">
        <f>VLOOKUP(B82,'ﾃﾞｰﾀ項目定義'!$A$4:$E$1011,3,FALSE)</f>
        <v>7</v>
      </c>
      <c r="E82" s="78" t="str">
        <f>VLOOKUP(B82,'ﾃﾞｰﾀ項目定義'!$A$4:$E$1011,4,FALSE)</f>
        <v>X</v>
      </c>
      <c r="F82" s="80"/>
      <c r="G82" s="78" t="s">
        <v>1055</v>
      </c>
      <c r="H82" s="80"/>
      <c r="I82" s="67" t="str">
        <f>IF(VLOOKUP(B82,'ﾃﾞｰﾀ項目定義'!$A$4:$E$1011,5,FALSE)=0,"",VLOOKUP(B82,'ﾃﾞｰﾀ項目定義'!$A$4:$E$1011,5,FALSE))</f>
        <v>受注側にて発行される納品書上の荷元郵便番号</v>
      </c>
    </row>
    <row r="83" spans="1:9" ht="13.5">
      <c r="A83" s="124">
        <f t="shared" si="0"/>
        <v>80</v>
      </c>
      <c r="B83" s="86">
        <v>27306</v>
      </c>
      <c r="C83" s="77" t="str">
        <f>VLOOKUP(B83,'ﾃﾞｰﾀ項目定義'!$A$4:$E$1011,2,FALSE)</f>
        <v>荷主名称(半角）</v>
      </c>
      <c r="D83" s="78">
        <f>VLOOKUP(B83,'ﾃﾞｰﾀ項目定義'!$A$4:$E$1011,3,FALSE)</f>
        <v>100</v>
      </c>
      <c r="E83" s="78" t="str">
        <f>VLOOKUP(B83,'ﾃﾞｰﾀ項目定義'!$A$4:$E$1011,4,FALSE)</f>
        <v>X</v>
      </c>
      <c r="F83" s="80"/>
      <c r="G83" s="78" t="s">
        <v>1055</v>
      </c>
      <c r="H83" s="80"/>
      <c r="I83" s="67" t="str">
        <f>IF(VLOOKUP(B83,'ﾃﾞｰﾀ項目定義'!$A$4:$E$1011,5,FALSE)=0,"",VLOOKUP(B83,'ﾃﾞｰﾀ項目定義'!$A$4:$E$1011,5,FALSE))</f>
        <v>受注側にて発行される納品書上の荷元名称</v>
      </c>
    </row>
    <row r="84" spans="1:9" ht="13.5">
      <c r="A84" s="124">
        <f t="shared" si="0"/>
        <v>81</v>
      </c>
      <c r="B84" s="86">
        <v>27307</v>
      </c>
      <c r="C84" s="77" t="str">
        <f>VLOOKUP(B84,'ﾃﾞｰﾀ項目定義'!$A$4:$E$1011,2,FALSE)</f>
        <v>荷主名称（全角）</v>
      </c>
      <c r="D84" s="78">
        <f>VLOOKUP(B84,'ﾃﾞｰﾀ項目定義'!$A$4:$E$1011,3,FALSE)</f>
        <v>100</v>
      </c>
      <c r="E84" s="78" t="str">
        <f>VLOOKUP(B84,'ﾃﾞｰﾀ項目定義'!$A$4:$E$1011,4,FALSE)</f>
        <v>K</v>
      </c>
      <c r="F84" s="80"/>
      <c r="G84" s="78" t="s">
        <v>1055</v>
      </c>
      <c r="H84" s="80"/>
      <c r="I84" s="67" t="str">
        <f>IF(VLOOKUP(B84,'ﾃﾞｰﾀ項目定義'!$A$4:$E$1011,5,FALSE)=0,"",VLOOKUP(B84,'ﾃﾞｰﾀ項目定義'!$A$4:$E$1011,5,FALSE))</f>
        <v>受注側にて発行される納品書上の荷元名称</v>
      </c>
    </row>
    <row r="85" spans="1:9" ht="13.5">
      <c r="A85" s="124">
        <f t="shared" si="0"/>
        <v>82</v>
      </c>
      <c r="B85" s="86">
        <v>27308</v>
      </c>
      <c r="C85" s="77" t="str">
        <f>VLOOKUP(B85,'ﾃﾞｰﾀ項目定義'!$A$4:$E$1011,2,FALSE)</f>
        <v>荷主部門名称(半角）</v>
      </c>
      <c r="D85" s="78">
        <f>VLOOKUP(B85,'ﾃﾞｰﾀ項目定義'!$A$4:$E$1011,3,FALSE)</f>
        <v>50</v>
      </c>
      <c r="E85" s="78" t="str">
        <f>VLOOKUP(B85,'ﾃﾞｰﾀ項目定義'!$A$4:$E$1011,4,FALSE)</f>
        <v>X</v>
      </c>
      <c r="F85" s="80"/>
      <c r="G85" s="78" t="s">
        <v>1055</v>
      </c>
      <c r="H85" s="80"/>
      <c r="I85" s="67" t="str">
        <f>IF(VLOOKUP(B85,'ﾃﾞｰﾀ項目定義'!$A$4:$E$1011,5,FALSE)=0,"",VLOOKUP(B85,'ﾃﾞｰﾀ項目定義'!$A$4:$E$1011,5,FALSE))</f>
        <v>受注側にて発行される納品書上の荷元部門名称</v>
      </c>
    </row>
    <row r="86" spans="1:9" ht="13.5">
      <c r="A86" s="124">
        <f t="shared" si="0"/>
        <v>83</v>
      </c>
      <c r="B86" s="86">
        <v>27309</v>
      </c>
      <c r="C86" s="77" t="str">
        <f>VLOOKUP(B86,'ﾃﾞｰﾀ項目定義'!$A$4:$E$1011,2,FALSE)</f>
        <v>荷主部門名称（全角）</v>
      </c>
      <c r="D86" s="78">
        <f>VLOOKUP(B86,'ﾃﾞｰﾀ項目定義'!$A$4:$E$1011,3,FALSE)</f>
        <v>50</v>
      </c>
      <c r="E86" s="78" t="str">
        <f>VLOOKUP(B86,'ﾃﾞｰﾀ項目定義'!$A$4:$E$1011,4,FALSE)</f>
        <v>K</v>
      </c>
      <c r="F86" s="80"/>
      <c r="G86" s="78" t="s">
        <v>1055</v>
      </c>
      <c r="H86" s="80"/>
      <c r="I86" s="67" t="str">
        <f>IF(VLOOKUP(B86,'ﾃﾞｰﾀ項目定義'!$A$4:$E$1011,5,FALSE)=0,"",VLOOKUP(B86,'ﾃﾞｰﾀ項目定義'!$A$4:$E$1011,5,FALSE))</f>
        <v>受注側にて発行される納品書上の荷元部門名称</v>
      </c>
    </row>
    <row r="87" spans="1:9" ht="13.5">
      <c r="A87" s="124">
        <f t="shared" si="0"/>
        <v>84</v>
      </c>
      <c r="B87" s="86">
        <v>27310</v>
      </c>
      <c r="C87" s="77" t="str">
        <f>VLOOKUP(B87,'ﾃﾞｰﾀ項目定義'!$A$4:$E$1011,2,FALSE)</f>
        <v>荷主住所(半角）</v>
      </c>
      <c r="D87" s="78">
        <f>VLOOKUP(B87,'ﾃﾞｰﾀ項目定義'!$A$4:$E$1011,3,FALSE)</f>
        <v>180</v>
      </c>
      <c r="E87" s="78" t="str">
        <f>VLOOKUP(B87,'ﾃﾞｰﾀ項目定義'!$A$4:$E$1011,4,FALSE)</f>
        <v>X</v>
      </c>
      <c r="F87" s="80"/>
      <c r="G87" s="78" t="s">
        <v>1055</v>
      </c>
      <c r="H87" s="80"/>
      <c r="I87" s="67" t="str">
        <f>IF(VLOOKUP(B87,'ﾃﾞｰﾀ項目定義'!$A$4:$E$1011,5,FALSE)=0,"",VLOOKUP(B87,'ﾃﾞｰﾀ項目定義'!$A$4:$E$1011,5,FALSE))</f>
        <v>受注側にて発行される納品書上の荷元住所</v>
      </c>
    </row>
    <row r="88" spans="1:9" ht="13.5">
      <c r="A88" s="124">
        <f t="shared" si="0"/>
        <v>85</v>
      </c>
      <c r="B88" s="86">
        <v>27311</v>
      </c>
      <c r="C88" s="77" t="str">
        <f>VLOOKUP(B88,'ﾃﾞｰﾀ項目定義'!$A$4:$E$1011,2,FALSE)</f>
        <v>荷主住所（全角）</v>
      </c>
      <c r="D88" s="78">
        <f>VLOOKUP(B88,'ﾃﾞｰﾀ項目定義'!$A$4:$E$1011,3,FALSE)</f>
        <v>180</v>
      </c>
      <c r="E88" s="78" t="str">
        <f>VLOOKUP(B88,'ﾃﾞｰﾀ項目定義'!$A$4:$E$1011,4,FALSE)</f>
        <v>K</v>
      </c>
      <c r="F88" s="80"/>
      <c r="G88" s="78" t="s">
        <v>1055</v>
      </c>
      <c r="H88" s="80"/>
      <c r="I88" s="67" t="str">
        <f>IF(VLOOKUP(B88,'ﾃﾞｰﾀ項目定義'!$A$4:$E$1011,5,FALSE)=0,"",VLOOKUP(B88,'ﾃﾞｰﾀ項目定義'!$A$4:$E$1011,5,FALSE))</f>
        <v>受注側にて発行される納品書上の荷元住所</v>
      </c>
    </row>
    <row r="89" spans="1:9" ht="27">
      <c r="A89" s="124">
        <f>SUM(A88+1)</f>
        <v>86</v>
      </c>
      <c r="B89" s="86">
        <v>27312</v>
      </c>
      <c r="C89" s="77" t="str">
        <f>VLOOKUP(B89,'ﾃﾞｰﾀ項目定義'!$A$4:$E$1011,2,FALSE)</f>
        <v>荷主電話番号</v>
      </c>
      <c r="D89" s="78">
        <f>VLOOKUP(B89,'ﾃﾞｰﾀ項目定義'!$A$4:$E$1011,3,FALSE)</f>
        <v>15</v>
      </c>
      <c r="E89" s="78" t="str">
        <f>VLOOKUP(B89,'ﾃﾞｰﾀ項目定義'!$A$4:$E$1011,4,FALSE)</f>
        <v>X</v>
      </c>
      <c r="F89" s="80"/>
      <c r="G89" s="78" t="s">
        <v>1055</v>
      </c>
      <c r="H89" s="80"/>
      <c r="I89" s="67" t="str">
        <f>IF(VLOOKUP(B89,'ﾃﾞｰﾀ項目定義'!$A$4:$E$1011,5,FALSE)=0,"",VLOOKUP(B89,'ﾃﾞｰﾀ項目定義'!$A$4:$E$1011,5,FALSE))</f>
        <v>受注側にて発行される納品書上の荷元電話番号
(「－」、「（ ）」の使用は二社間で取決めを行う)</v>
      </c>
    </row>
    <row r="90" spans="1:9" ht="27">
      <c r="A90" s="124">
        <f>SUM(A89+1)</f>
        <v>87</v>
      </c>
      <c r="B90" s="86">
        <v>27313</v>
      </c>
      <c r="C90" s="77" t="str">
        <f>VLOOKUP(B90,'ﾃﾞｰﾀ項目定義'!$A$4:$E$1011,2,FALSE)</f>
        <v>荷主FAX番号</v>
      </c>
      <c r="D90" s="78">
        <f>VLOOKUP(B90,'ﾃﾞｰﾀ項目定義'!$A$4:$E$1011,3,FALSE)</f>
        <v>15</v>
      </c>
      <c r="E90" s="78" t="str">
        <f>VLOOKUP(B90,'ﾃﾞｰﾀ項目定義'!$A$4:$E$1011,4,FALSE)</f>
        <v>X</v>
      </c>
      <c r="F90" s="80"/>
      <c r="G90" s="78" t="s">
        <v>1055</v>
      </c>
      <c r="H90" s="80"/>
      <c r="I90" s="67" t="str">
        <f>IF(VLOOKUP(B90,'ﾃﾞｰﾀ項目定義'!$A$4:$E$1011,5,FALSE)=0,"",VLOOKUP(B90,'ﾃﾞｰﾀ項目定義'!$A$4:$E$1011,5,FALSE))</f>
        <v>受注側にて発行される納品書上の荷元ＦＡＸ番号
(「－」、「（ ）」の使用は二社間で取決めを行う)</v>
      </c>
    </row>
    <row r="91" spans="1:9" ht="13.5">
      <c r="A91" s="124">
        <f>SUM(A90+1)</f>
        <v>88</v>
      </c>
      <c r="B91" s="86">
        <v>27329</v>
      </c>
      <c r="C91" s="77" t="str">
        <f>VLOOKUP(B91,'ﾃﾞｰﾀ項目定義'!$A$4:$E$1011,2,FALSE)</f>
        <v>変更可能最終日</v>
      </c>
      <c r="D91" s="78">
        <f>VLOOKUP(B91,'ﾃﾞｰﾀ項目定義'!$A$4:$E$1011,3,FALSE)</f>
        <v>8</v>
      </c>
      <c r="E91" s="78" t="str">
        <f>VLOOKUP(B91,'ﾃﾞｰﾀ項目定義'!$A$4:$E$1011,4,FALSE)</f>
        <v>Y</v>
      </c>
      <c r="F91" s="80"/>
      <c r="G91" s="78" t="s">
        <v>1055</v>
      </c>
      <c r="H91" s="80"/>
      <c r="I91" s="67" t="str">
        <f>IF(VLOOKUP(B91,'ﾃﾞｰﾀ項目定義'!$A$4:$E$1011,5,FALSE)=0,"",VLOOKUP(B91,'ﾃﾞｰﾀ項目定義'!$A$4:$E$1011,5,FALSE))</f>
        <v>当該明細の内容を，ＥＤＩのメッセージで変更できる最終期限の日付。</v>
      </c>
    </row>
    <row r="92" spans="1:9" s="64" customFormat="1" ht="14.25" thickBot="1">
      <c r="A92" s="116">
        <f>A91+1</f>
        <v>89</v>
      </c>
      <c r="B92" s="117">
        <v>27330</v>
      </c>
      <c r="C92" s="118" t="str">
        <f>VLOOKUP(B92,'ﾃﾞｰﾀ項目定義'!$A$4:$E$1011,2,FALSE)</f>
        <v>自由使用欄</v>
      </c>
      <c r="D92" s="119">
        <f>VLOOKUP(B92,'ﾃﾞｰﾀ項目定義'!$A$4:$E$1011,3,FALSE)</f>
        <v>30</v>
      </c>
      <c r="E92" s="119" t="str">
        <f>VLOOKUP(B92,'ﾃﾞｰﾀ項目定義'!$A$4:$E$1011,4,FALSE)</f>
        <v>X</v>
      </c>
      <c r="F92" s="118"/>
      <c r="G92" s="199" t="s">
        <v>1098</v>
      </c>
      <c r="H92" s="119">
        <v>50</v>
      </c>
      <c r="I92" s="120" t="str">
        <f>IF(VLOOKUP(B92,'ﾃﾞｰﾀ項目定義'!$A$4:$E$1011,5,FALSE)=0,"",VLOOKUP(B92,'ﾃﾞｰﾀ項目定義'!$A$4:$E$1011,5,FALSE))</f>
        <v>ﾏﾙﾁ明細。１明細には１情報として使用し、１明細内に複数の情報をセットしない。</v>
      </c>
    </row>
  </sheetData>
  <printOptions/>
  <pageMargins left="0.3937007874015748" right="0.31496062992125984" top="0.5905511811023623" bottom="0.7874015748031497" header="0.3937007874015748" footer="0.3937007874015748"/>
  <pageSetup fitToHeight="3" fitToWidth="1" horizontalDpi="300" verticalDpi="300" orientation="landscape" paperSize="9" r:id="rId3"/>
  <headerFooter alignWithMargins="0">
    <oddHeader>&amp;R印刷日：&amp;D</oddHeader>
    <oddFooter>&amp;C&amp;P / &amp;N ﾍﾟｰｼﾞ</oddFoot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I92"/>
  <sheetViews>
    <sheetView zoomScale="80" zoomScaleNormal="80" workbookViewId="0" topLeftCell="A1">
      <pane ySplit="3" topLeftCell="BM4" activePane="bottomLeft" state="frozen"/>
      <selection pane="topLeft" activeCell="A1" sqref="A1"/>
      <selection pane="bottomLeft" activeCell="G5" sqref="G5"/>
    </sheetView>
  </sheetViews>
  <sheetFormatPr defaultColWidth="9.00390625" defaultRowHeight="13.5"/>
  <cols>
    <col min="1" max="1" width="4.125" style="69" customWidth="1"/>
    <col min="2" max="2" width="5.625" style="69" customWidth="1"/>
    <col min="3" max="3" width="25.625" style="69" customWidth="1"/>
    <col min="4" max="4" width="6.625" style="69" customWidth="1"/>
    <col min="5" max="6" width="5.125" style="69" bestFit="1" customWidth="1"/>
    <col min="7" max="8" width="5.25390625" style="69" customWidth="1"/>
    <col min="9" max="9" width="70.625" style="69" customWidth="1"/>
    <col min="10" max="16384" width="9.00390625" style="69" customWidth="1"/>
  </cols>
  <sheetData>
    <row r="1" spans="1:9" ht="17.25">
      <c r="A1" s="17" t="str">
        <f>ﾒｯｾｰｼﾞﾌﾛｰ!F25</f>
        <v>出荷情報</v>
      </c>
      <c r="B1" s="4"/>
      <c r="C1" s="5"/>
      <c r="D1" s="5"/>
      <c r="E1" s="5"/>
      <c r="F1" s="5"/>
      <c r="G1" s="5"/>
      <c r="H1" s="5"/>
      <c r="I1" s="26" t="str">
        <f>'ﾃﾞｰﾀ項目定義'!$E$1</f>
        <v>ＢＰＩＤ ＝ ＨＷＳＷ００１Ａ</v>
      </c>
    </row>
    <row r="2" ht="18" thickBot="1">
      <c r="I2" s="27" t="str">
        <f>'ﾒｯｾｰｼﾞ一覧'!B48&amp;'ﾒｯｾｰｼﾞ一覧'!E48</f>
        <v>情報区分コード ＝ ０５２０</v>
      </c>
    </row>
    <row r="3" spans="1:9" s="64" customFormat="1" ht="27.75" customHeight="1" thickBot="1">
      <c r="A3" s="106" t="s">
        <v>915</v>
      </c>
      <c r="B3" s="107" t="s">
        <v>19</v>
      </c>
      <c r="C3" s="108" t="s">
        <v>916</v>
      </c>
      <c r="D3" s="108" t="s">
        <v>917</v>
      </c>
      <c r="E3" s="108" t="s">
        <v>918</v>
      </c>
      <c r="F3" s="108" t="s">
        <v>919</v>
      </c>
      <c r="G3" s="107" t="s">
        <v>770</v>
      </c>
      <c r="H3" s="107" t="s">
        <v>771</v>
      </c>
      <c r="I3" s="65" t="s">
        <v>920</v>
      </c>
    </row>
    <row r="4" spans="1:9" ht="13.5">
      <c r="A4" s="121">
        <v>1</v>
      </c>
      <c r="B4" s="110">
        <v>27001</v>
      </c>
      <c r="C4" s="110" t="str">
        <f>VLOOKUP(B4,'ﾃﾞｰﾀ項目定義'!$A$4:$E$1011,2,FALSE)</f>
        <v>ﾃﾞｰﾀ処理番号</v>
      </c>
      <c r="D4" s="111" t="str">
        <f>VLOOKUP(B4,'ﾃﾞｰﾀ項目定義'!$A$4:$E$1011,3,FALSE)</f>
        <v>5</v>
      </c>
      <c r="E4" s="111" t="str">
        <f>VLOOKUP(B4,'ﾃﾞｰﾀ項目定義'!$A$4:$E$1011,4,FALSE)</f>
        <v>9</v>
      </c>
      <c r="F4" s="122">
        <v>3</v>
      </c>
      <c r="G4" s="122"/>
      <c r="H4" s="122"/>
      <c r="I4" s="66" t="str">
        <f>IF(VLOOKUP(B4,'ﾃﾞｰﾀ項目定義'!$A$4:$E$1011,5,FALSE)=0,"",VLOOKUP(B4,'ﾃﾞｰﾀ項目定義'!$A$4:$E$1011,5,FALSE))</f>
        <v>ﾃﾞｰﾀ処理番号。受信側でﾒｯｾｰｼﾞを処理する際の順位を示す番号。</v>
      </c>
    </row>
    <row r="5" spans="1:9" ht="13.5">
      <c r="A5" s="124">
        <f>SUM(A4+1)</f>
        <v>2</v>
      </c>
      <c r="B5" s="77">
        <v>27002</v>
      </c>
      <c r="C5" s="77" t="str">
        <f>VLOOKUP(B5,'ﾃﾞｰﾀ項目定義'!$A$4:$E$1011,2,FALSE)</f>
        <v>情報区分ｺｰﾄﾞ</v>
      </c>
      <c r="D5" s="78" t="str">
        <f>VLOOKUP(B5,'ﾃﾞｰﾀ項目定義'!$A$4:$E$1011,3,FALSE)</f>
        <v>4</v>
      </c>
      <c r="E5" s="78" t="str">
        <f>VLOOKUP(B5,'ﾃﾞｰﾀ項目定義'!$A$4:$E$1011,4,FALSE)</f>
        <v>X</v>
      </c>
      <c r="F5" s="79">
        <v>3</v>
      </c>
      <c r="G5" s="79"/>
      <c r="H5" s="79"/>
      <c r="I5" s="67" t="str">
        <f>'ﾃﾞｰﾀ項目定義'!E5&amp;" ("&amp;A1&amp;" = "&amp;'ﾒｯｾｰｼﾞ一覧'!E48&amp;")"</f>
        <v>情報の種類を示すｺｰﾄﾞ (出荷情報 = ０５２０)</v>
      </c>
    </row>
    <row r="6" spans="1:9" ht="13.5">
      <c r="A6" s="124">
        <f aca="true" t="shared" si="0" ref="A6:A89">SUM(A5+1)</f>
        <v>3</v>
      </c>
      <c r="B6" s="77">
        <v>27003</v>
      </c>
      <c r="C6" s="77" t="str">
        <f>VLOOKUP(B6,'ﾃﾞｰﾀ項目定義'!$A$4:$E$1011,2,FALSE)</f>
        <v>ﾃﾞｰﾀ作成日</v>
      </c>
      <c r="D6" s="78" t="str">
        <f>VLOOKUP(B6,'ﾃﾞｰﾀ項目定義'!$A$4:$E$1011,3,FALSE)</f>
        <v>8</v>
      </c>
      <c r="E6" s="78" t="str">
        <f>VLOOKUP(B6,'ﾃﾞｰﾀ項目定義'!$A$4:$E$1011,4,FALSE)</f>
        <v>Y</v>
      </c>
      <c r="F6" s="79">
        <v>3</v>
      </c>
      <c r="G6" s="79"/>
      <c r="H6" s="79"/>
      <c r="I6" s="67" t="str">
        <f>IF(VLOOKUP(B6,'ﾃﾞｰﾀ項目定義'!$A$4:$E$1011,5,FALSE)=0,"",VLOOKUP(B6,'ﾃﾞｰﾀ項目定義'!$A$4:$E$1011,5,FALSE))</f>
        <v>ﾃﾞｰﾀ作成生年月日</v>
      </c>
    </row>
    <row r="7" spans="1:9" s="64" customFormat="1" ht="13.5">
      <c r="A7" s="89">
        <f>SUM(A6+1)</f>
        <v>4</v>
      </c>
      <c r="B7" s="77">
        <v>27187</v>
      </c>
      <c r="C7" s="93" t="str">
        <f>VLOOKUP(B7,'ﾃﾞｰﾀ項目定義'!$A$4:$E$1011,2,FALSE)</f>
        <v>ﾃﾞｰﾀ作成時間</v>
      </c>
      <c r="D7" s="78">
        <f>VLOOKUP(B7,'ﾃﾞｰﾀ項目定義'!$A$4:$E$1011,3,FALSE)</f>
        <v>6</v>
      </c>
      <c r="E7" s="78">
        <f>VLOOKUP(B7,'ﾃﾞｰﾀ項目定義'!$A$4:$E$1011,4,FALSE)</f>
        <v>9</v>
      </c>
      <c r="F7" s="78"/>
      <c r="G7" s="78"/>
      <c r="H7" s="78"/>
      <c r="I7" s="67" t="str">
        <f>IF(VLOOKUP(B7,'ﾃﾞｰﾀ項目定義'!$A$4:$E$1011,5,FALSE)=0,"",VLOOKUP(B7,'ﾃﾞｰﾀ項目定義'!$A$4:$E$1011,5,FALSE))</f>
        <v>ﾃﾞｰﾀ作成時刻。HHMMSS（HH：00～24、MM：00～59、SS：00～59）</v>
      </c>
    </row>
    <row r="8" spans="1:9" ht="13.5">
      <c r="A8" s="124">
        <f>SUM(A7+1)</f>
        <v>5</v>
      </c>
      <c r="B8" s="77">
        <v>27004</v>
      </c>
      <c r="C8" s="77" t="str">
        <f>VLOOKUP(B8,'ﾃﾞｰﾀ項目定義'!$A$4:$E$1011,2,FALSE)</f>
        <v>発注者ｺｰﾄﾞ</v>
      </c>
      <c r="D8" s="78" t="str">
        <f>VLOOKUP(B8,'ﾃﾞｰﾀ項目定義'!$A$4:$E$1011,3,FALSE)</f>
        <v>12</v>
      </c>
      <c r="E8" s="78" t="str">
        <f>VLOOKUP(B8,'ﾃﾞｰﾀ項目定義'!$A$4:$E$1011,4,FALSE)</f>
        <v>X</v>
      </c>
      <c r="F8" s="79">
        <v>3</v>
      </c>
      <c r="G8" s="79"/>
      <c r="H8" s="79"/>
      <c r="I8" s="67" t="str">
        <f>IF(VLOOKUP(B8,'ﾃﾞｰﾀ項目定義'!$A$4:$E$1011,5,FALSE)=0,"",VLOOKUP(B8,'ﾃﾞｰﾀ項目定義'!$A$4:$E$1011,5,FALSE))</f>
        <v>発注側統一企業ｺｰﾄﾞ</v>
      </c>
    </row>
    <row r="9" spans="1:9" ht="13.5">
      <c r="A9" s="124">
        <f t="shared" si="0"/>
        <v>6</v>
      </c>
      <c r="B9" s="77">
        <v>27005</v>
      </c>
      <c r="C9" s="77" t="str">
        <f>VLOOKUP(B9,'ﾃﾞｰﾀ項目定義'!$A$4:$E$1011,2,FALSE)</f>
        <v>受注者ｺｰﾄﾞ</v>
      </c>
      <c r="D9" s="78" t="str">
        <f>VLOOKUP(B9,'ﾃﾞｰﾀ項目定義'!$A$4:$E$1011,3,FALSE)</f>
        <v>12</v>
      </c>
      <c r="E9" s="78" t="str">
        <f>VLOOKUP(B9,'ﾃﾞｰﾀ項目定義'!$A$4:$E$1011,4,FALSE)</f>
        <v>X</v>
      </c>
      <c r="F9" s="79">
        <v>3</v>
      </c>
      <c r="G9" s="79"/>
      <c r="H9" s="79"/>
      <c r="I9" s="67" t="str">
        <f>IF(VLOOKUP(B9,'ﾃﾞｰﾀ項目定義'!$A$4:$E$1011,5,FALSE)=0,"",VLOOKUP(B9,'ﾃﾞｰﾀ項目定義'!$A$4:$E$1011,5,FALSE))</f>
        <v>受注側統一企業ｺｰﾄﾞ</v>
      </c>
    </row>
    <row r="10" spans="1:9" ht="13.5">
      <c r="A10" s="124">
        <f t="shared" si="0"/>
        <v>7</v>
      </c>
      <c r="B10" s="77">
        <v>27006</v>
      </c>
      <c r="C10" s="77" t="str">
        <f>VLOOKUP(B10,'ﾃﾞｰﾀ項目定義'!$A$4:$E$1011,2,FALSE)</f>
        <v>発注部門ｺｰﾄﾞ</v>
      </c>
      <c r="D10" s="78" t="str">
        <f>VLOOKUP(B10,'ﾃﾞｰﾀ項目定義'!$A$4:$E$1011,3,FALSE)</f>
        <v>8</v>
      </c>
      <c r="E10" s="78" t="str">
        <f>VLOOKUP(B10,'ﾃﾞｰﾀ項目定義'!$A$4:$E$1011,4,FALSE)</f>
        <v>X</v>
      </c>
      <c r="F10" s="79"/>
      <c r="G10" s="79"/>
      <c r="H10" s="79"/>
      <c r="I10" s="67" t="str">
        <f>IF(VLOOKUP(B10,'ﾃﾞｰﾀ項目定義'!$A$4:$E$1011,5,FALSE)=0,"",VLOOKUP(B10,'ﾃﾞｰﾀ項目定義'!$A$4:$E$1011,5,FALSE))</f>
        <v>発注側部門ｺｰﾄﾞ</v>
      </c>
    </row>
    <row r="11" spans="1:9" ht="13.5">
      <c r="A11" s="124">
        <f t="shared" si="0"/>
        <v>8</v>
      </c>
      <c r="B11" s="77">
        <v>27007</v>
      </c>
      <c r="C11" s="77" t="str">
        <f>VLOOKUP(B11,'ﾃﾞｰﾀ項目定義'!$A$4:$E$1011,2,FALSE)</f>
        <v>受注部門ｺｰﾄﾞ</v>
      </c>
      <c r="D11" s="78">
        <f>VLOOKUP(B11,'ﾃﾞｰﾀ項目定義'!$A$4:$E$1011,3,FALSE)</f>
        <v>8</v>
      </c>
      <c r="E11" s="78" t="str">
        <f>VLOOKUP(B11,'ﾃﾞｰﾀ項目定義'!$A$4:$E$1011,4,FALSE)</f>
        <v>X</v>
      </c>
      <c r="F11" s="79"/>
      <c r="G11" s="79"/>
      <c r="H11" s="79"/>
      <c r="I11" s="67" t="str">
        <f>IF(VLOOKUP(B11,'ﾃﾞｰﾀ項目定義'!$A$4:$E$1011,5,FALSE)=0,"",VLOOKUP(B11,'ﾃﾞｰﾀ項目定義'!$A$4:$E$1011,5,FALSE))</f>
        <v>受注側部門ｺｰﾄﾞ</v>
      </c>
    </row>
    <row r="12" spans="1:9" s="64" customFormat="1" ht="13.5">
      <c r="A12" s="124">
        <f t="shared" si="0"/>
        <v>9</v>
      </c>
      <c r="B12" s="77">
        <v>27008</v>
      </c>
      <c r="C12" s="93" t="str">
        <f>VLOOKUP(B12,'ﾃﾞｰﾀ項目定義'!$A$4:$E$1011,2,FALSE)</f>
        <v>訂正区分</v>
      </c>
      <c r="D12" s="78" t="str">
        <f>VLOOKUP(B12,'ﾃﾞｰﾀ項目定義'!$A$4:$E$1011,3,FALSE)</f>
        <v>1</v>
      </c>
      <c r="E12" s="78" t="str">
        <f>VLOOKUP(B12,'ﾃﾞｰﾀ項目定義'!$A$4:$E$1011,4,FALSE)</f>
        <v>X</v>
      </c>
      <c r="F12" s="78">
        <v>3</v>
      </c>
      <c r="G12" s="78"/>
      <c r="H12" s="78"/>
      <c r="I12" s="68" t="s">
        <v>340</v>
      </c>
    </row>
    <row r="13" spans="1:9" ht="13.5">
      <c r="A13" s="124">
        <f t="shared" si="0"/>
        <v>10</v>
      </c>
      <c r="B13" s="77">
        <v>27011</v>
      </c>
      <c r="C13" s="77" t="str">
        <f>VLOOKUP(B13,'ﾃﾞｰﾀ項目定義'!$A$4:$E$1011,2,FALSE)</f>
        <v>注文番号</v>
      </c>
      <c r="D13" s="78" t="str">
        <f>VLOOKUP(B13,'ﾃﾞｰﾀ項目定義'!$A$4:$E$1011,3,FALSE)</f>
        <v>23</v>
      </c>
      <c r="E13" s="78" t="str">
        <f>VLOOKUP(B13,'ﾃﾞｰﾀ項目定義'!$A$4:$E$1011,4,FALSE)</f>
        <v>X</v>
      </c>
      <c r="F13" s="79">
        <v>2</v>
      </c>
      <c r="G13" s="79"/>
      <c r="H13" s="79"/>
      <c r="I13" s="67" t="str">
        <f>IF(VLOOKUP(B13,'ﾃﾞｰﾀ項目定義'!$A$4:$E$1011,5,FALSE)=0,"",VLOOKUP(B13,'ﾃﾞｰﾀ項目定義'!$A$4:$E$1011,5,FALSE))</f>
        <v>注文書の注文書番号（通常は発注者採番）</v>
      </c>
    </row>
    <row r="14" spans="1:9" ht="13.5">
      <c r="A14" s="124">
        <f t="shared" si="0"/>
        <v>11</v>
      </c>
      <c r="B14" s="77">
        <v>27013</v>
      </c>
      <c r="C14" s="77" t="str">
        <f>VLOOKUP(B14,'ﾃﾞｰﾀ項目定義'!$A$4:$E$1011,2,FALSE)</f>
        <v>受注番号</v>
      </c>
      <c r="D14" s="78" t="str">
        <f>VLOOKUP(B14,'ﾃﾞｰﾀ項目定義'!$A$4:$E$1011,3,FALSE)</f>
        <v>23</v>
      </c>
      <c r="E14" s="78" t="str">
        <f>VLOOKUP(B14,'ﾃﾞｰﾀ項目定義'!$A$4:$E$1011,4,FALSE)</f>
        <v>X</v>
      </c>
      <c r="F14" s="79">
        <v>2</v>
      </c>
      <c r="G14" s="79"/>
      <c r="H14" s="79"/>
      <c r="I14" s="67" t="str">
        <f>IF(VLOOKUP(B14,'ﾃﾞｰﾀ項目定義'!$A$4:$E$1011,5,FALSE)=0,"",VLOOKUP(B14,'ﾃﾞｰﾀ項目定義'!$A$4:$E$1011,5,FALSE))</f>
        <v>受注側管理番号</v>
      </c>
    </row>
    <row r="15" spans="1:9" s="64" customFormat="1" ht="13.5" customHeight="1">
      <c r="A15" s="124">
        <f t="shared" si="0"/>
        <v>12</v>
      </c>
      <c r="B15" s="77">
        <v>27014</v>
      </c>
      <c r="C15" s="77" t="str">
        <f>VLOOKUP(B15,'ﾃﾞｰﾀ項目定義'!$A$4:$E$1011,2,FALSE)</f>
        <v>注文年月日</v>
      </c>
      <c r="D15" s="78" t="str">
        <f>VLOOKUP(B15,'ﾃﾞｰﾀ項目定義'!$A$4:$E$1011,3,FALSE)</f>
        <v>8</v>
      </c>
      <c r="E15" s="78" t="str">
        <f>VLOOKUP(B15,'ﾃﾞｰﾀ項目定義'!$A$4:$E$1011,4,FALSE)</f>
        <v>Y</v>
      </c>
      <c r="F15" s="79">
        <v>3</v>
      </c>
      <c r="G15" s="79"/>
      <c r="H15" s="79"/>
      <c r="I15" s="67" t="str">
        <f>IF(VLOOKUP(B15,'ﾃﾞｰﾀ項目定義'!$A$4:$E$1011,5,FALSE)=0,"",VLOOKUP(B15,'ﾃﾞｰﾀ項目定義'!$A$4:$E$1011,5,FALSE))</f>
        <v>発注者が発注行為を行った日付</v>
      </c>
    </row>
    <row r="16" spans="1:9" s="64" customFormat="1" ht="13.5">
      <c r="A16" s="124">
        <f t="shared" si="0"/>
        <v>13</v>
      </c>
      <c r="B16" s="77">
        <v>27016</v>
      </c>
      <c r="C16" s="77" t="str">
        <f>VLOOKUP(B16,'ﾃﾞｰﾀ項目定義'!$A$4:$E$1011,2,FALSE)</f>
        <v>備考(半角）</v>
      </c>
      <c r="D16" s="78">
        <f>VLOOKUP(B16,'ﾃﾞｰﾀ項目定義'!$A$4:$E$1011,3,FALSE)</f>
        <v>50</v>
      </c>
      <c r="E16" s="78" t="str">
        <f>VLOOKUP(B16,'ﾃﾞｰﾀ項目定義'!$A$4:$E$1011,4,FALSE)</f>
        <v>X</v>
      </c>
      <c r="F16" s="78"/>
      <c r="G16" s="78"/>
      <c r="H16" s="78"/>
      <c r="I16" s="67" t="str">
        <f>IF(VLOOKUP(B16,'ﾃﾞｰﾀ項目定義'!$A$4:$E$1011,5,FALSE)=0,"",VLOOKUP(B16,'ﾃﾞｰﾀ項目定義'!$A$4:$E$1011,5,FALSE))</f>
        <v>ｶﾅ・英数字による備考。当該ﾒｯｾｰｼﾞに対するﾒｯｾｰｼﾞ作成側の追記事項</v>
      </c>
    </row>
    <row r="17" spans="1:9" s="64" customFormat="1" ht="13.5">
      <c r="A17" s="124">
        <f t="shared" si="0"/>
        <v>14</v>
      </c>
      <c r="B17" s="77">
        <v>27017</v>
      </c>
      <c r="C17" s="77" t="str">
        <f>VLOOKUP(B17,'ﾃﾞｰﾀ項目定義'!$A$4:$E$1011,2,FALSE)</f>
        <v>備考(全角）</v>
      </c>
      <c r="D17" s="78">
        <f>VLOOKUP(B17,'ﾃﾞｰﾀ項目定義'!$A$4:$E$1011,3,FALSE)</f>
        <v>100</v>
      </c>
      <c r="E17" s="78" t="str">
        <f>VLOOKUP(B17,'ﾃﾞｰﾀ項目定義'!$A$4:$E$1011,4,FALSE)</f>
        <v>K</v>
      </c>
      <c r="F17" s="78"/>
      <c r="G17" s="78"/>
      <c r="H17" s="78"/>
      <c r="I17" s="67" t="str">
        <f>IF(VLOOKUP(B17,'ﾃﾞｰﾀ項目定義'!$A$4:$E$1011,5,FALSE)=0,"",VLOOKUP(B17,'ﾃﾞｰﾀ項目定義'!$A$4:$E$1011,5,FALSE))</f>
        <v>かな・漢字による備考。当該ﾒｯｾｰｼﾞに対するﾒｯｾｰｼﾞ作成側の追記事項</v>
      </c>
    </row>
    <row r="18" spans="1:9" s="64" customFormat="1" ht="13.5" customHeight="1">
      <c r="A18" s="124">
        <f t="shared" si="0"/>
        <v>15</v>
      </c>
      <c r="B18" s="77">
        <v>27375</v>
      </c>
      <c r="C18" s="77" t="str">
        <f>VLOOKUP(B18,'ﾃﾞｰﾀ項目定義'!$A$4:$E$1011,2,FALSE)</f>
        <v>発注部門名(半角)</v>
      </c>
      <c r="D18" s="78">
        <f>VLOOKUP(B18,'ﾃﾞｰﾀ項目定義'!$A$4:$E$1011,3,FALSE)</f>
        <v>20</v>
      </c>
      <c r="E18" s="78" t="str">
        <f>VLOOKUP(B18,'ﾃﾞｰﾀ項目定義'!$A$4:$E$1011,4,FALSE)</f>
        <v>X</v>
      </c>
      <c r="F18" s="78"/>
      <c r="G18" s="78"/>
      <c r="H18" s="78"/>
      <c r="I18" s="67" t="str">
        <f>IF(VLOOKUP(B18,'ﾃﾞｰﾀ項目定義'!$A$4:$E$1011,5,FALSE)=0,"",VLOOKUP(B18,'ﾃﾞｰﾀ項目定義'!$A$4:$E$1011,5,FALSE))</f>
        <v>発注業務を行なう購買(発注)担当部門名</v>
      </c>
    </row>
    <row r="19" spans="1:9" s="64" customFormat="1" ht="13.5" customHeight="1">
      <c r="A19" s="124">
        <f t="shared" si="0"/>
        <v>16</v>
      </c>
      <c r="B19" s="77">
        <v>27376</v>
      </c>
      <c r="C19" s="77" t="str">
        <f>VLOOKUP(B19,'ﾃﾞｰﾀ項目定義'!$A$4:$E$1011,2,FALSE)</f>
        <v>発注部門名(全角)</v>
      </c>
      <c r="D19" s="78">
        <f>VLOOKUP(B19,'ﾃﾞｰﾀ項目定義'!$A$4:$E$1011,3,FALSE)</f>
        <v>40</v>
      </c>
      <c r="E19" s="78" t="str">
        <f>VLOOKUP(B19,'ﾃﾞｰﾀ項目定義'!$A$4:$E$1011,4,FALSE)</f>
        <v>K</v>
      </c>
      <c r="F19" s="78"/>
      <c r="G19" s="78"/>
      <c r="H19" s="78"/>
      <c r="I19" s="67" t="str">
        <f>IF(VLOOKUP(B19,'ﾃﾞｰﾀ項目定義'!$A$4:$E$1011,5,FALSE)=0,"",VLOOKUP(B19,'ﾃﾞｰﾀ項目定義'!$A$4:$E$1011,5,FALSE))</f>
        <v>発注業務を行なう購買(発注)担当部門名</v>
      </c>
    </row>
    <row r="20" spans="1:9" s="64" customFormat="1" ht="13.5" customHeight="1">
      <c r="A20" s="124">
        <f t="shared" si="0"/>
        <v>17</v>
      </c>
      <c r="B20" s="77">
        <v>27377</v>
      </c>
      <c r="C20" s="77" t="str">
        <f>VLOOKUP(B20,'ﾃﾞｰﾀ項目定義'!$A$4:$E$1011,2,FALSE)</f>
        <v>発注担当(半角）</v>
      </c>
      <c r="D20" s="78">
        <f>VLOOKUP(B20,'ﾃﾞｰﾀ項目定義'!$A$4:$E$1011,3,FALSE)</f>
        <v>12</v>
      </c>
      <c r="E20" s="78" t="str">
        <f>VLOOKUP(B20,'ﾃﾞｰﾀ項目定義'!$A$4:$E$1011,4,FALSE)</f>
        <v>X</v>
      </c>
      <c r="F20" s="78"/>
      <c r="G20" s="78"/>
      <c r="H20" s="78"/>
      <c r="I20" s="67" t="str">
        <f>IF(VLOOKUP(B20,'ﾃﾞｰﾀ項目定義'!$A$4:$E$1011,5,FALSE)=0,"",VLOOKUP(B20,'ﾃﾞｰﾀ項目定義'!$A$4:$E$1011,5,FALSE))</f>
        <v>発注業務を行なう購買(発注)担当(ｶﾅ名称 or ｺ-ﾄﾞ)（担当者氏名）</v>
      </c>
    </row>
    <row r="21" spans="1:9" s="64" customFormat="1" ht="13.5" customHeight="1">
      <c r="A21" s="124">
        <f t="shared" si="0"/>
        <v>18</v>
      </c>
      <c r="B21" s="77">
        <v>27378</v>
      </c>
      <c r="C21" s="77" t="str">
        <f>VLOOKUP(B21,'ﾃﾞｰﾀ項目定義'!$A$4:$E$1011,2,FALSE)</f>
        <v>発注担当(全角）</v>
      </c>
      <c r="D21" s="78">
        <f>VLOOKUP(B21,'ﾃﾞｰﾀ項目定義'!$A$4:$E$1011,3,FALSE)</f>
        <v>24</v>
      </c>
      <c r="E21" s="78" t="str">
        <f>VLOOKUP(B21,'ﾃﾞｰﾀ項目定義'!$A$4:$E$1011,4,FALSE)</f>
        <v>K</v>
      </c>
      <c r="F21" s="78"/>
      <c r="G21" s="78"/>
      <c r="H21" s="78"/>
      <c r="I21" s="67" t="str">
        <f>IF(VLOOKUP(B21,'ﾃﾞｰﾀ項目定義'!$A$4:$E$1011,5,FALSE)=0,"",VLOOKUP(B21,'ﾃﾞｰﾀ項目定義'!$A$4:$E$1011,5,FALSE))</f>
        <v>発注業務を行なう購買(発注)担当(漢字名称)（担当者氏名）</v>
      </c>
    </row>
    <row r="22" spans="1:9" s="64" customFormat="1" ht="13.5" customHeight="1">
      <c r="A22" s="124">
        <f t="shared" si="0"/>
        <v>19</v>
      </c>
      <c r="B22" s="77">
        <v>27368</v>
      </c>
      <c r="C22" s="77" t="str">
        <f>VLOOKUP(B22,'ﾃﾞｰﾀ項目定義'!$A$4:$E$1011,2,FALSE)</f>
        <v>発注依頼部門ｺｰﾄﾞ</v>
      </c>
      <c r="D22" s="78">
        <f>VLOOKUP(B22,'ﾃﾞｰﾀ項目定義'!$A$4:$E$1011,3,FALSE)</f>
        <v>8</v>
      </c>
      <c r="E22" s="78" t="str">
        <f>VLOOKUP(B22,'ﾃﾞｰﾀ項目定義'!$A$4:$E$1011,4,FALSE)</f>
        <v>X</v>
      </c>
      <c r="F22" s="78"/>
      <c r="G22" s="78"/>
      <c r="H22" s="78"/>
      <c r="I22" s="67" t="str">
        <f>IF(VLOOKUP(B22,'ﾃﾞｰﾀ項目定義'!$A$4:$E$1011,5,FALSE)=0,"",VLOOKUP(B22,'ﾃﾞｰﾀ項目定義'!$A$4:$E$1011,5,FALSE))</f>
        <v>発注担当（購買担当）に発注の依頼を行なう部門ｺｰﾄﾞ</v>
      </c>
    </row>
    <row r="23" spans="1:9" s="64" customFormat="1" ht="13.5" customHeight="1">
      <c r="A23" s="124">
        <f t="shared" si="0"/>
        <v>20</v>
      </c>
      <c r="B23" s="77">
        <v>27369</v>
      </c>
      <c r="C23" s="77" t="str">
        <f>VLOOKUP(B23,'ﾃﾞｰﾀ項目定義'!$A$4:$E$1011,2,FALSE)</f>
        <v>発注依頼部門名(半角)</v>
      </c>
      <c r="D23" s="78">
        <f>VLOOKUP(B23,'ﾃﾞｰﾀ項目定義'!$A$4:$E$1011,3,FALSE)</f>
        <v>20</v>
      </c>
      <c r="E23" s="78" t="str">
        <f>VLOOKUP(B23,'ﾃﾞｰﾀ項目定義'!$A$4:$E$1011,4,FALSE)</f>
        <v>X</v>
      </c>
      <c r="F23" s="78"/>
      <c r="G23" s="78"/>
      <c r="H23" s="78"/>
      <c r="I23" s="67" t="str">
        <f>IF(VLOOKUP(B23,'ﾃﾞｰﾀ項目定義'!$A$4:$E$1011,5,FALSE)=0,"",VLOOKUP(B23,'ﾃﾞｰﾀ項目定義'!$A$4:$E$1011,5,FALSE))</f>
        <v>発注担当（購買担当）に発注の依頼を行なう部門名</v>
      </c>
    </row>
    <row r="24" spans="1:9" s="64" customFormat="1" ht="13.5" customHeight="1">
      <c r="A24" s="124">
        <f t="shared" si="0"/>
        <v>21</v>
      </c>
      <c r="B24" s="77">
        <v>27370</v>
      </c>
      <c r="C24" s="77" t="str">
        <f>VLOOKUP(B24,'ﾃﾞｰﾀ項目定義'!$A$4:$E$1011,2,FALSE)</f>
        <v>発注依頼部門名(全角)</v>
      </c>
      <c r="D24" s="78">
        <f>VLOOKUP(B24,'ﾃﾞｰﾀ項目定義'!$A$4:$E$1011,3,FALSE)</f>
        <v>40</v>
      </c>
      <c r="E24" s="78" t="str">
        <f>VLOOKUP(B24,'ﾃﾞｰﾀ項目定義'!$A$4:$E$1011,4,FALSE)</f>
        <v>K</v>
      </c>
      <c r="F24" s="78"/>
      <c r="G24" s="78"/>
      <c r="H24" s="78"/>
      <c r="I24" s="67" t="str">
        <f>IF(VLOOKUP(B24,'ﾃﾞｰﾀ項目定義'!$A$4:$E$1011,5,FALSE)=0,"",VLOOKUP(B24,'ﾃﾞｰﾀ項目定義'!$A$4:$E$1011,5,FALSE))</f>
        <v>発注担当（購買担当）に発注の依頼を行なう部門名</v>
      </c>
    </row>
    <row r="25" spans="1:9" s="64" customFormat="1" ht="13.5" customHeight="1">
      <c r="A25" s="124">
        <f t="shared" si="0"/>
        <v>22</v>
      </c>
      <c r="B25" s="77">
        <v>27018</v>
      </c>
      <c r="C25" s="77" t="str">
        <f>VLOOKUP(B25,'ﾃﾞｰﾀ項目定義'!$A$4:$E$1011,2,FALSE)</f>
        <v>発注依頼担当(半角）</v>
      </c>
      <c r="D25" s="78">
        <f>VLOOKUP(B25,'ﾃﾞｰﾀ項目定義'!$A$4:$E$1011,3,FALSE)</f>
        <v>12</v>
      </c>
      <c r="E25" s="78" t="str">
        <f>VLOOKUP(B25,'ﾃﾞｰﾀ項目定義'!$A$4:$E$1011,4,FALSE)</f>
        <v>X</v>
      </c>
      <c r="F25" s="78"/>
      <c r="G25" s="78"/>
      <c r="H25" s="78"/>
      <c r="I25" s="67" t="str">
        <f>IF(VLOOKUP(B25,'ﾃﾞｰﾀ項目定義'!$A$4:$E$1011,5,FALSE)=0,"",VLOOKUP(B25,'ﾃﾞｰﾀ項目定義'!$A$4:$E$1011,5,FALSE))</f>
        <v>発注担当（購買担当）に発注の依頼を行なう担当者(ｶﾅ名称 or ｺ-ﾄﾞ)（担当者氏名）</v>
      </c>
    </row>
    <row r="26" spans="1:9" s="64" customFormat="1" ht="13.5" customHeight="1">
      <c r="A26" s="124">
        <f t="shared" si="0"/>
        <v>23</v>
      </c>
      <c r="B26" s="77">
        <v>27019</v>
      </c>
      <c r="C26" s="77" t="str">
        <f>VLOOKUP(B26,'ﾃﾞｰﾀ項目定義'!$A$4:$E$1011,2,FALSE)</f>
        <v>発注依頼担当(全角）</v>
      </c>
      <c r="D26" s="78">
        <f>VLOOKUP(B26,'ﾃﾞｰﾀ項目定義'!$A$4:$E$1011,3,FALSE)</f>
        <v>24</v>
      </c>
      <c r="E26" s="78" t="str">
        <f>VLOOKUP(B26,'ﾃﾞｰﾀ項目定義'!$A$4:$E$1011,4,FALSE)</f>
        <v>K</v>
      </c>
      <c r="F26" s="78"/>
      <c r="G26" s="78"/>
      <c r="H26" s="78"/>
      <c r="I26" s="67" t="str">
        <f>IF(VLOOKUP(B26,'ﾃﾞｰﾀ項目定義'!$A$4:$E$1011,5,FALSE)=0,"",VLOOKUP(B26,'ﾃﾞｰﾀ項目定義'!$A$4:$E$1011,5,FALSE))</f>
        <v>発注担当（購買担当）に発注の依頼を行なう担当者(漢字名称)（担当者氏名）</v>
      </c>
    </row>
    <row r="27" spans="1:9" ht="13.5">
      <c r="A27" s="124">
        <f t="shared" si="0"/>
        <v>24</v>
      </c>
      <c r="B27" s="77">
        <v>27020</v>
      </c>
      <c r="C27" s="77" t="str">
        <f>VLOOKUP(B27,'ﾃﾞｰﾀ項目定義'!$A$4:$E$1011,2,FALSE)</f>
        <v>受注担当(半角）</v>
      </c>
      <c r="D27" s="78">
        <f>VLOOKUP(B27,'ﾃﾞｰﾀ項目定義'!$A$4:$E$1011,3,FALSE)</f>
        <v>12</v>
      </c>
      <c r="E27" s="78" t="str">
        <f>VLOOKUP(B27,'ﾃﾞｰﾀ項目定義'!$A$4:$E$1011,4,FALSE)</f>
        <v>X</v>
      </c>
      <c r="F27" s="78"/>
      <c r="G27" s="78"/>
      <c r="H27" s="78"/>
      <c r="I27" s="67" t="str">
        <f>IF(VLOOKUP(B27,'ﾃﾞｰﾀ項目定義'!$A$4:$E$1011,5,FALSE)=0,"",VLOOKUP(B27,'ﾃﾞｰﾀ項目定義'!$A$4:$E$1011,5,FALSE))</f>
        <v>受注側受注担当(ｶﾅ名称 or ｺ-ﾄﾞ)</v>
      </c>
    </row>
    <row r="28" spans="1:9" ht="13.5">
      <c r="A28" s="124">
        <f t="shared" si="0"/>
        <v>25</v>
      </c>
      <c r="B28" s="77">
        <v>27021</v>
      </c>
      <c r="C28" s="77" t="str">
        <f>VLOOKUP(B28,'ﾃﾞｰﾀ項目定義'!$A$4:$E$1011,2,FALSE)</f>
        <v>受注担当（全角）</v>
      </c>
      <c r="D28" s="78">
        <f>VLOOKUP(B28,'ﾃﾞｰﾀ項目定義'!$A$4:$E$1011,3,FALSE)</f>
        <v>24</v>
      </c>
      <c r="E28" s="78" t="str">
        <f>VLOOKUP(B28,'ﾃﾞｰﾀ項目定義'!$A$4:$E$1011,4,FALSE)</f>
        <v>K</v>
      </c>
      <c r="F28" s="78"/>
      <c r="G28" s="78"/>
      <c r="H28" s="78"/>
      <c r="I28" s="67" t="str">
        <f>IF(VLOOKUP(B28,'ﾃﾞｰﾀ項目定義'!$A$4:$E$1011,5,FALSE)=0,"",VLOOKUP(B28,'ﾃﾞｰﾀ項目定義'!$A$4:$E$1011,5,FALSE))</f>
        <v>受注側受注担当(漢字名称)</v>
      </c>
    </row>
    <row r="29" spans="1:9" ht="13.5">
      <c r="A29" s="124">
        <f t="shared" si="0"/>
        <v>26</v>
      </c>
      <c r="B29" s="77">
        <v>27025</v>
      </c>
      <c r="C29" s="77" t="str">
        <f>VLOOKUP(B29,'ﾃﾞｰﾀ項目定義'!$A$4:$E$1011,2,FALSE)</f>
        <v>出荷情報区分</v>
      </c>
      <c r="D29" s="78" t="str">
        <f>VLOOKUP(B29,'ﾃﾞｰﾀ項目定義'!$A$4:$E$1011,3,FALSE)</f>
        <v>1</v>
      </c>
      <c r="E29" s="78" t="str">
        <f>VLOOKUP(B29,'ﾃﾞｰﾀ項目定義'!$A$4:$E$1011,4,FALSE)</f>
        <v>X</v>
      </c>
      <c r="F29" s="79">
        <v>3</v>
      </c>
      <c r="G29" s="79"/>
      <c r="H29" s="79"/>
      <c r="I29" s="67" t="str">
        <f>IF(VLOOKUP(B29,'ﾃﾞｰﾀ項目定義'!$A$4:$E$1011,5,FALSE)=0,"",VLOOKUP(B29,'ﾃﾞｰﾀ項目定義'!$A$4:$E$1011,5,FALSE))</f>
        <v>0:予定､1:確定</v>
      </c>
    </row>
    <row r="30" spans="1:9" ht="13.5">
      <c r="A30" s="124">
        <f t="shared" si="0"/>
        <v>27</v>
      </c>
      <c r="B30" s="77">
        <v>27026</v>
      </c>
      <c r="C30" s="77" t="str">
        <f>VLOOKUP(B30,'ﾃﾞｰﾀ項目定義'!$A$4:$E$1011,2,FALSE)</f>
        <v>出荷番号</v>
      </c>
      <c r="D30" s="78">
        <f>VLOOKUP(B30,'ﾃﾞｰﾀ項目定義'!$A$4:$E$1011,3,FALSE)</f>
        <v>20</v>
      </c>
      <c r="E30" s="78" t="str">
        <f>VLOOKUP(B30,'ﾃﾞｰﾀ項目定義'!$A$4:$E$1011,4,FALSE)</f>
        <v>X</v>
      </c>
      <c r="F30" s="79">
        <v>2</v>
      </c>
      <c r="G30" s="79"/>
      <c r="H30" s="79"/>
      <c r="I30" s="67" t="str">
        <f>IF(VLOOKUP(B30,'ﾃﾞｰﾀ項目定義'!$A$4:$E$1011,5,FALSE)=0,"",VLOOKUP(B30,'ﾃﾞｰﾀ項目定義'!$A$4:$E$1011,5,FALSE))</f>
        <v>受注側出荷管理番号(伝票番号・物品）</v>
      </c>
    </row>
    <row r="31" spans="1:9" s="64" customFormat="1" ht="13.5">
      <c r="A31" s="124">
        <f t="shared" si="0"/>
        <v>28</v>
      </c>
      <c r="B31" s="77">
        <v>27332</v>
      </c>
      <c r="C31" s="77" t="str">
        <f>VLOOKUP(B31,'ﾃﾞｰﾀ項目定義'!$A$4:$E$1011,2,FALSE)</f>
        <v>合計金額（ﾍﾀﾞｰ）</v>
      </c>
      <c r="D31" s="78">
        <f>VLOOKUP(B31,'ﾃﾞｰﾀ項目定義'!$A$4:$E$1011,3,FALSE)</f>
        <v>13</v>
      </c>
      <c r="E31" s="78">
        <f>VLOOKUP(B31,'ﾃﾞｰﾀ項目定義'!$A$4:$E$1011,4,FALSE)</f>
        <v>9</v>
      </c>
      <c r="F31" s="78"/>
      <c r="G31" s="78"/>
      <c r="H31" s="78"/>
      <c r="I31" s="67" t="str">
        <f>IF(VLOOKUP(B31,'ﾃﾞｰﾀ項目定義'!$A$4:$E$1011,5,FALSE)=0,"",VLOOKUP(B31,'ﾃﾞｰﾀ項目定義'!$A$4:$E$1011,5,FALSE))</f>
        <v>当該メッセージに含まれる明細金額（27333）の合計。</v>
      </c>
    </row>
    <row r="32" spans="1:9" s="64" customFormat="1" ht="13.5">
      <c r="A32" s="124">
        <f t="shared" si="0"/>
        <v>29</v>
      </c>
      <c r="B32" s="77">
        <v>27335</v>
      </c>
      <c r="C32" s="77" t="str">
        <f>VLOOKUP(B32,'ﾃﾞｰﾀ項目定義'!$A$4:$E$1011,2,FALSE)</f>
        <v>出荷消費税額-符号</v>
      </c>
      <c r="D32" s="78">
        <f>VLOOKUP(B32,'ﾃﾞｰﾀ項目定義'!$A$4:$E$1011,3,FALSE)</f>
        <v>1</v>
      </c>
      <c r="E32" s="78" t="str">
        <f>VLOOKUP(B32,'ﾃﾞｰﾀ項目定義'!$A$4:$E$1011,4,FALSE)</f>
        <v>X</v>
      </c>
      <c r="F32" s="78"/>
      <c r="G32" s="78"/>
      <c r="H32" s="78"/>
      <c r="I32" s="67" t="str">
        <f>IF(VLOOKUP(B32,'ﾃﾞｰﾀ項目定義'!$A$4:$E$1011,5,FALSE)=0,"",VLOOKUP(B32,'ﾃﾞｰﾀ項目定義'!$A$4:$E$1011,5,FALSE))</f>
        <v>金額の符号を示すコード。(ｽﾍﾟｰｽ 又は １）：ﾌﾟﾗｽ、２：ﾏｲﾅｽ</v>
      </c>
    </row>
    <row r="33" spans="1:9" s="64" customFormat="1" ht="13.5">
      <c r="A33" s="124">
        <f t="shared" si="0"/>
        <v>30</v>
      </c>
      <c r="B33" s="77">
        <v>27336</v>
      </c>
      <c r="C33" s="77" t="str">
        <f>VLOOKUP(B33,'ﾃﾞｰﾀ項目定義'!$A$4:$E$1011,2,FALSE)</f>
        <v>出荷消費税額(ﾍﾀﾞｰ)</v>
      </c>
      <c r="D33" s="78">
        <f>VLOOKUP(B33,'ﾃﾞｰﾀ項目定義'!$A$4:$E$1011,3,FALSE)</f>
        <v>13</v>
      </c>
      <c r="E33" s="78">
        <f>VLOOKUP(B33,'ﾃﾞｰﾀ項目定義'!$A$4:$E$1011,4,FALSE)</f>
        <v>9</v>
      </c>
      <c r="F33" s="78"/>
      <c r="G33" s="78"/>
      <c r="H33" s="78"/>
      <c r="I33" s="67" t="str">
        <f>IF(VLOOKUP(B33,'ﾃﾞｰﾀ項目定義'!$A$4:$E$1011,5,FALSE)=0,"",VLOOKUP(B33,'ﾃﾞｰﾀ項目定義'!$A$4:$E$1011,5,FALSE))</f>
        <v>合計金額に消費税率を乗じたもの。又は，出荷消費税明細額の合計。</v>
      </c>
    </row>
    <row r="34" spans="1:9" ht="13.5">
      <c r="A34" s="124">
        <f t="shared" si="0"/>
        <v>31</v>
      </c>
      <c r="B34" s="77">
        <v>27028</v>
      </c>
      <c r="C34" s="77" t="str">
        <f>VLOOKUP(B34,'ﾃﾞｰﾀ項目定義'!$A$4:$E$1011,2,FALSE)</f>
        <v>出荷明細行番号</v>
      </c>
      <c r="D34" s="78">
        <f>VLOOKUP(B34,'ﾃﾞｰﾀ項目定義'!$A$4:$E$1011,3,FALSE)</f>
        <v>4</v>
      </c>
      <c r="E34" s="78">
        <f>VLOOKUP(B34,'ﾃﾞｰﾀ項目定義'!$A$4:$E$1011,4,FALSE)</f>
        <v>9</v>
      </c>
      <c r="F34" s="78">
        <v>2</v>
      </c>
      <c r="G34" s="78" t="s">
        <v>772</v>
      </c>
      <c r="H34" s="79">
        <v>100</v>
      </c>
      <c r="I34" s="67" t="str">
        <f>IF(VLOOKUP(B34,'ﾃﾞｰﾀ項目定義'!$A$4:$E$1011,5,FALSE)=0,"",VLOOKUP(B34,'ﾃﾞｰﾀ項目定義'!$A$4:$E$1011,5,FALSE))</f>
        <v>出荷情報に含まれる明細を識別するための番号。1から昇順に付番。</v>
      </c>
    </row>
    <row r="35" spans="1:9" ht="13.5">
      <c r="A35" s="124">
        <f t="shared" si="0"/>
        <v>32</v>
      </c>
      <c r="B35" s="77">
        <v>27029</v>
      </c>
      <c r="C35" s="77" t="str">
        <f>VLOOKUP(B35,'ﾃﾞｰﾀ項目定義'!$A$4:$E$1011,2,FALSE)</f>
        <v>注文明細行番号</v>
      </c>
      <c r="D35" s="78">
        <f>VLOOKUP(B35,'ﾃﾞｰﾀ項目定義'!$A$4:$E$1011,3,FALSE)</f>
        <v>4</v>
      </c>
      <c r="E35" s="78">
        <f>VLOOKUP(B35,'ﾃﾞｰﾀ項目定義'!$A$4:$E$1011,4,FALSE)</f>
        <v>9</v>
      </c>
      <c r="F35" s="79">
        <v>2</v>
      </c>
      <c r="G35" s="79" t="s">
        <v>1055</v>
      </c>
      <c r="H35" s="80"/>
      <c r="I35" s="67" t="str">
        <f>IF(VLOOKUP(B35,'ﾃﾞｰﾀ項目定義'!$A$4:$E$1011,5,FALSE)=0,"",VLOOKUP(B35,'ﾃﾞｰﾀ項目定義'!$A$4:$E$1011,5,FALSE))</f>
        <v>確定注文情報に含まれる明細を識別するための番号。1から昇順に付番。</v>
      </c>
    </row>
    <row r="36" spans="1:9" ht="13.5">
      <c r="A36" s="124">
        <f t="shared" si="0"/>
        <v>33</v>
      </c>
      <c r="B36" s="77">
        <v>27030</v>
      </c>
      <c r="C36" s="77" t="str">
        <f>VLOOKUP(B36,'ﾃﾞｰﾀ項目定義'!$A$4:$E$1011,2,FALSE)</f>
        <v>受注側明細行番号</v>
      </c>
      <c r="D36" s="78" t="str">
        <f>VLOOKUP(B36,'ﾃﾞｰﾀ項目定義'!$A$4:$E$1011,3,FALSE)</f>
        <v>4</v>
      </c>
      <c r="E36" s="78">
        <f>VLOOKUP(B36,'ﾃﾞｰﾀ項目定義'!$A$4:$E$1011,4,FALSE)</f>
        <v>9</v>
      </c>
      <c r="F36" s="79">
        <v>2</v>
      </c>
      <c r="G36" s="79" t="s">
        <v>1055</v>
      </c>
      <c r="H36" s="79"/>
      <c r="I36" s="67" t="str">
        <f>IF(VLOOKUP(B36,'ﾃﾞｰﾀ項目定義'!$A$4:$E$1011,5,FALSE)=0,"",VLOOKUP(B36,'ﾃﾞｰﾀ項目定義'!$A$4:$E$1011,5,FALSE))</f>
        <v>受注側管理番号</v>
      </c>
    </row>
    <row r="37" spans="1:9" s="64" customFormat="1" ht="13.5">
      <c r="A37" s="124">
        <f t="shared" si="0"/>
        <v>34</v>
      </c>
      <c r="B37" s="77">
        <v>27151</v>
      </c>
      <c r="C37" s="77" t="str">
        <f>VLOOKUP(B37,'ﾃﾞｰﾀ項目定義'!$A$4:$E$1011,2,FALSE)</f>
        <v>受注明細識別子</v>
      </c>
      <c r="D37" s="78">
        <f>VLOOKUP(B37,'ﾃﾞｰﾀ項目定義'!$A$4:$E$1011,3,FALSE)</f>
        <v>10</v>
      </c>
      <c r="E37" s="78" t="str">
        <f>VLOOKUP(B37,'ﾃﾞｰﾀ項目定義'!$A$4:$E$1011,4,FALSE)</f>
        <v>X</v>
      </c>
      <c r="F37" s="200"/>
      <c r="G37" s="78" t="s">
        <v>772</v>
      </c>
      <c r="H37" s="78"/>
      <c r="I37" s="67" t="str">
        <f>IF(VLOOKUP(B37,'ﾃﾞｰﾀ項目定義'!$A$4:$E$1011,5,FALSE)=0,"",VLOOKUP(B37,'ﾃﾞｰﾀ項目定義'!$A$4:$E$1011,5,FALSE))</f>
        <v>受注側が管理する受注明細の識別子</v>
      </c>
    </row>
    <row r="38" spans="1:9" ht="13.5">
      <c r="A38" s="124">
        <f t="shared" si="0"/>
        <v>35</v>
      </c>
      <c r="B38" s="77">
        <v>27032</v>
      </c>
      <c r="C38" s="77" t="str">
        <f>VLOOKUP(B38,'ﾃﾞｰﾀ項目定義'!$A$4:$E$1011,2,FALSE)</f>
        <v>明細備考(半角）</v>
      </c>
      <c r="D38" s="78">
        <f>VLOOKUP(B38,'ﾃﾞｰﾀ項目定義'!$A$4:$E$1011,3,FALSE)</f>
        <v>30</v>
      </c>
      <c r="E38" s="78" t="str">
        <f>VLOOKUP(B38,'ﾃﾞｰﾀ項目定義'!$A$4:$E$1011,4,FALSE)</f>
        <v>X</v>
      </c>
      <c r="F38" s="79"/>
      <c r="G38" s="79" t="s">
        <v>1055</v>
      </c>
      <c r="H38" s="79"/>
      <c r="I38" s="67" t="str">
        <f>IF(VLOOKUP(B38,'ﾃﾞｰﾀ項目定義'!$A$4:$E$1011,5,FALSE)=0,"",VLOOKUP(B38,'ﾃﾞｰﾀ項目定義'!$A$4:$E$1011,5,FALSE))</f>
        <v>ｶﾅ・英数字による備考。当該ﾒｯｾｰｼﾞに対するﾒｯｾｰｼﾞ作成側の追記事項</v>
      </c>
    </row>
    <row r="39" spans="1:9" ht="13.5">
      <c r="A39" s="124">
        <f t="shared" si="0"/>
        <v>36</v>
      </c>
      <c r="B39" s="77">
        <v>27033</v>
      </c>
      <c r="C39" s="77" t="str">
        <f>VLOOKUP(B39,'ﾃﾞｰﾀ項目定義'!$A$4:$E$1011,2,FALSE)</f>
        <v>明細備考(全角）</v>
      </c>
      <c r="D39" s="78">
        <f>VLOOKUP(B39,'ﾃﾞｰﾀ項目定義'!$A$4:$E$1011,3,FALSE)</f>
        <v>60</v>
      </c>
      <c r="E39" s="78" t="str">
        <f>VLOOKUP(B39,'ﾃﾞｰﾀ項目定義'!$A$4:$E$1011,4,FALSE)</f>
        <v>K</v>
      </c>
      <c r="F39" s="79"/>
      <c r="G39" s="79" t="s">
        <v>1055</v>
      </c>
      <c r="H39" s="79"/>
      <c r="I39" s="67" t="str">
        <f>IF(VLOOKUP(B39,'ﾃﾞｰﾀ項目定義'!$A$4:$E$1011,5,FALSE)=0,"",VLOOKUP(B39,'ﾃﾞｰﾀ項目定義'!$A$4:$E$1011,5,FALSE))</f>
        <v>かな・漢字による備考。当該ﾒｯｾｰｼﾞに対するﾒｯｾｰｼﾞ作成側の追記事項</v>
      </c>
    </row>
    <row r="40" spans="1:9" ht="13.5">
      <c r="A40" s="124">
        <f t="shared" si="0"/>
        <v>37</v>
      </c>
      <c r="B40" s="77">
        <v>27035</v>
      </c>
      <c r="C40" s="77" t="str">
        <f>VLOOKUP(B40,'ﾃﾞｰﾀ項目定義'!$A$4:$E$1011,2,FALSE)</f>
        <v>JANｺｰﾄﾞ</v>
      </c>
      <c r="D40" s="78">
        <f>VLOOKUP(B40,'ﾃﾞｰﾀ項目定義'!$A$4:$E$1011,3,FALSE)</f>
        <v>13</v>
      </c>
      <c r="E40" s="78" t="str">
        <f>VLOOKUP(B40,'ﾃﾞｰﾀ項目定義'!$A$4:$E$1011,4,FALSE)</f>
        <v>X</v>
      </c>
      <c r="F40" s="79">
        <v>3</v>
      </c>
      <c r="G40" s="79" t="s">
        <v>1055</v>
      </c>
      <c r="H40" s="79"/>
      <c r="I40" s="67" t="str">
        <f>IF(VLOOKUP(B40,'ﾃﾞｰﾀ項目定義'!$A$4:$E$1011,5,FALSE)=0,"",VLOOKUP(B40,'ﾃﾞｰﾀ項目定義'!$A$4:$E$1011,5,FALSE))</f>
        <v>ﾒｰｶｰが採番したJANｺｰﾄﾞ</v>
      </c>
    </row>
    <row r="41" spans="1:9" ht="13.5">
      <c r="A41" s="124">
        <f t="shared" si="0"/>
        <v>38</v>
      </c>
      <c r="B41" s="77">
        <v>27036</v>
      </c>
      <c r="C41" s="77" t="str">
        <f>VLOOKUP(B41,'ﾃﾞｰﾀ項目定義'!$A$4:$E$1011,2,FALSE)</f>
        <v>受注者製品ｺｰﾄﾞ</v>
      </c>
      <c r="D41" s="78">
        <f>VLOOKUP(B41,'ﾃﾞｰﾀ項目定義'!$A$4:$E$1011,3,FALSE)</f>
        <v>35</v>
      </c>
      <c r="E41" s="78" t="str">
        <f>VLOOKUP(B41,'ﾃﾞｰﾀ項目定義'!$A$4:$E$1011,4,FALSE)</f>
        <v>X</v>
      </c>
      <c r="F41" s="79">
        <v>2</v>
      </c>
      <c r="G41" s="79" t="s">
        <v>1055</v>
      </c>
      <c r="H41" s="79"/>
      <c r="I41" s="67" t="str">
        <f>IF(VLOOKUP(B41,'ﾃﾞｰﾀ項目定義'!$A$4:$E$1011,5,FALSE)=0,"",VLOOKUP(B41,'ﾃﾞｰﾀ項目定義'!$A$4:$E$1011,5,FALSE))</f>
        <v>受注側が採番した製品の管理番号</v>
      </c>
    </row>
    <row r="42" spans="1:9" ht="13.5">
      <c r="A42" s="124">
        <f t="shared" si="0"/>
        <v>39</v>
      </c>
      <c r="B42" s="77">
        <v>27331</v>
      </c>
      <c r="C42" s="77" t="str">
        <f>VLOOKUP(B42,'ﾃﾞｰﾀ項目定義'!$A$4:$E$1011,2,FALSE)</f>
        <v>発注者製品ｺｰﾄﾞ</v>
      </c>
      <c r="D42" s="78">
        <f>VLOOKUP(B42,'ﾃﾞｰﾀ項目定義'!$A$4:$E$1011,3,FALSE)</f>
        <v>35</v>
      </c>
      <c r="E42" s="78" t="str">
        <f>VLOOKUP(B42,'ﾃﾞｰﾀ項目定義'!$A$4:$E$1011,4,FALSE)</f>
        <v>X</v>
      </c>
      <c r="F42" s="79"/>
      <c r="G42" s="79" t="s">
        <v>1055</v>
      </c>
      <c r="H42" s="80"/>
      <c r="I42" s="67" t="str">
        <f>IF(VLOOKUP(B42,'ﾃﾞｰﾀ項目定義'!$A$4:$E$1011,5,FALSE)=0,"",VLOOKUP(B42,'ﾃﾞｰﾀ項目定義'!$A$4:$E$1011,5,FALSE))</f>
        <v>発注側が採番した製品の管理番号</v>
      </c>
    </row>
    <row r="43" spans="1:9" ht="13.5">
      <c r="A43" s="124">
        <f t="shared" si="0"/>
        <v>40</v>
      </c>
      <c r="B43" s="77">
        <v>27037</v>
      </c>
      <c r="C43" s="77" t="str">
        <f>VLOOKUP(B43,'ﾃﾞｰﾀ項目定義'!$A$4:$E$1011,2,FALSE)</f>
        <v>EANｺ-ﾄﾞ</v>
      </c>
      <c r="D43" s="78">
        <f>VLOOKUP(B43,'ﾃﾞｰﾀ項目定義'!$A$4:$E$1011,3,FALSE)</f>
        <v>13</v>
      </c>
      <c r="E43" s="78" t="str">
        <f>VLOOKUP(B43,'ﾃﾞｰﾀ項目定義'!$A$4:$E$1011,4,FALSE)</f>
        <v>X</v>
      </c>
      <c r="F43" s="79"/>
      <c r="G43" s="79" t="s">
        <v>1055</v>
      </c>
      <c r="H43" s="80"/>
      <c r="I43" s="67" t="str">
        <f>IF(VLOOKUP(B43,'ﾃﾞｰﾀ項目定義'!$A$4:$E$1011,5,FALSE)=0,"",VLOOKUP(B43,'ﾃﾞｰﾀ項目定義'!$A$4:$E$1011,5,FALSE))</f>
        <v>ﾒｰｶｰが採番したEANｺｰﾄﾞ（海外製品）</v>
      </c>
    </row>
    <row r="44" spans="1:9" ht="13.5">
      <c r="A44" s="124">
        <f t="shared" si="0"/>
        <v>41</v>
      </c>
      <c r="B44" s="77">
        <v>27038</v>
      </c>
      <c r="C44" s="77" t="str">
        <f>VLOOKUP(B44,'ﾃﾞｰﾀ項目定義'!$A$4:$E$1011,2,FALSE)</f>
        <v>UPCｺ-ﾄﾞ</v>
      </c>
      <c r="D44" s="78">
        <f>VLOOKUP(B44,'ﾃﾞｰﾀ項目定義'!$A$4:$E$1011,3,FALSE)</f>
        <v>13</v>
      </c>
      <c r="E44" s="78" t="str">
        <f>VLOOKUP(B44,'ﾃﾞｰﾀ項目定義'!$A$4:$E$1011,4,FALSE)</f>
        <v>X</v>
      </c>
      <c r="F44" s="79"/>
      <c r="G44" s="79" t="s">
        <v>1055</v>
      </c>
      <c r="H44" s="80"/>
      <c r="I44" s="67" t="str">
        <f>IF(VLOOKUP(B44,'ﾃﾞｰﾀ項目定義'!$A$4:$E$1011,5,FALSE)=0,"",VLOOKUP(B44,'ﾃﾞｰﾀ項目定義'!$A$4:$E$1011,5,FALSE))</f>
        <v>ﾒｰｶｰが採番したUPCｺｰﾄﾞ（米国製品）。先頭にゼロを付加する。</v>
      </c>
    </row>
    <row r="45" spans="1:9" ht="13.5">
      <c r="A45" s="124">
        <f t="shared" si="0"/>
        <v>42</v>
      </c>
      <c r="B45" s="77">
        <v>27039</v>
      </c>
      <c r="C45" s="77" t="str">
        <f>VLOOKUP(B45,'ﾃﾞｰﾀ項目定義'!$A$4:$E$1011,2,FALSE)</f>
        <v>ISBNｺ-ﾄﾞ</v>
      </c>
      <c r="D45" s="78">
        <f>VLOOKUP(B45,'ﾃﾞｰﾀ項目定義'!$A$4:$E$1011,3,FALSE)</f>
        <v>13</v>
      </c>
      <c r="E45" s="78" t="str">
        <f>VLOOKUP(B45,'ﾃﾞｰﾀ項目定義'!$A$4:$E$1011,4,FALSE)</f>
        <v>X</v>
      </c>
      <c r="F45" s="79"/>
      <c r="G45" s="79" t="s">
        <v>1055</v>
      </c>
      <c r="H45" s="80"/>
      <c r="I45" s="67" t="str">
        <f>IF(VLOOKUP(B45,'ﾃﾞｰﾀ項目定義'!$A$4:$E$1011,5,FALSE)=0,"",VLOOKUP(B45,'ﾃﾞｰﾀ項目定義'!$A$4:$E$1011,5,FALSE))</f>
        <v>ﾒｰｶｰが採番したISBNｺｰﾄﾞ</v>
      </c>
    </row>
    <row r="46" spans="1:9" ht="13.5">
      <c r="A46" s="124">
        <f t="shared" si="0"/>
        <v>43</v>
      </c>
      <c r="B46" s="77">
        <v>27040</v>
      </c>
      <c r="C46" s="77" t="str">
        <f>VLOOKUP(B46,'ﾃﾞｰﾀ項目定義'!$A$4:$E$1011,2,FALSE)</f>
        <v>製品名(全角）</v>
      </c>
      <c r="D46" s="78" t="str">
        <f>VLOOKUP(B46,'ﾃﾞｰﾀ項目定義'!$A$4:$E$1011,3,FALSE)</f>
        <v>80</v>
      </c>
      <c r="E46" s="78" t="str">
        <f>VLOOKUP(B46,'ﾃﾞｰﾀ項目定義'!$A$4:$E$1011,4,FALSE)</f>
        <v>K</v>
      </c>
      <c r="F46" s="79"/>
      <c r="G46" s="79" t="s">
        <v>1055</v>
      </c>
      <c r="H46" s="80"/>
      <c r="I46" s="67" t="str">
        <f>IF(VLOOKUP(B46,'ﾃﾞｰﾀ項目定義'!$A$4:$E$1011,5,FALSE)=0,"",VLOOKUP(B46,'ﾃﾞｰﾀ項目定義'!$A$4:$E$1011,5,FALSE))</f>
        <v>製品名称(漢字):商品ｶﾀﾛｸﾞにおける略称</v>
      </c>
    </row>
    <row r="47" spans="1:9" ht="13.5">
      <c r="A47" s="124">
        <f t="shared" si="0"/>
        <v>44</v>
      </c>
      <c r="B47" s="77">
        <v>27041</v>
      </c>
      <c r="C47" s="77" t="str">
        <f>VLOOKUP(B47,'ﾃﾞｰﾀ項目定義'!$A$4:$E$1011,2,FALSE)</f>
        <v>製品名(半角）</v>
      </c>
      <c r="D47" s="78" t="str">
        <f>VLOOKUP(B47,'ﾃﾞｰﾀ項目定義'!$A$4:$E$1011,3,FALSE)</f>
        <v>40</v>
      </c>
      <c r="E47" s="78" t="str">
        <f>VLOOKUP(B47,'ﾃﾞｰﾀ項目定義'!$A$4:$E$1011,4,FALSE)</f>
        <v>X</v>
      </c>
      <c r="F47" s="79"/>
      <c r="G47" s="79" t="s">
        <v>1055</v>
      </c>
      <c r="H47" s="80"/>
      <c r="I47" s="67" t="str">
        <f>IF(VLOOKUP(B47,'ﾃﾞｰﾀ項目定義'!$A$4:$E$1011,5,FALSE)=0,"",VLOOKUP(B47,'ﾃﾞｰﾀ項目定義'!$A$4:$E$1011,5,FALSE))</f>
        <v>製品名称(ｼﾝｸﾞﾙ文字):商品ｶﾀﾛｸﾞにおける略称</v>
      </c>
    </row>
    <row r="48" spans="1:9" ht="13.5">
      <c r="A48" s="124">
        <f t="shared" si="0"/>
        <v>45</v>
      </c>
      <c r="B48" s="77">
        <v>27043</v>
      </c>
      <c r="C48" s="77" t="str">
        <f>VLOOKUP(B48,'ﾃﾞｰﾀ項目定義'!$A$4:$E$1011,2,FALSE)</f>
        <v>単価区分</v>
      </c>
      <c r="D48" s="78">
        <f>VLOOKUP(B48,'ﾃﾞｰﾀ項目定義'!$A$4:$E$1011,3,FALSE)</f>
        <v>1</v>
      </c>
      <c r="E48" s="78" t="str">
        <f>VLOOKUP(B48,'ﾃﾞｰﾀ項目定義'!$A$4:$E$1011,4,FALSE)</f>
        <v>X</v>
      </c>
      <c r="F48" s="79"/>
      <c r="G48" s="79" t="s">
        <v>1055</v>
      </c>
      <c r="H48" s="79"/>
      <c r="I48" s="67" t="str">
        <f>IF(VLOOKUP(B48,'ﾃﾞｰﾀ項目定義'!$A$4:$E$1011,5,FALSE)=0,"",VLOOKUP(B48,'ﾃﾞｰﾀ項目定義'!$A$4:$E$1011,5,FALSE))</f>
        <v>0:確定単価､1:単価未定､2:その他(特価など)</v>
      </c>
    </row>
    <row r="49" spans="1:9" ht="13.5">
      <c r="A49" s="124">
        <f t="shared" si="0"/>
        <v>46</v>
      </c>
      <c r="B49" s="77">
        <v>27044</v>
      </c>
      <c r="C49" s="77" t="str">
        <f>VLOOKUP(B49,'ﾃﾞｰﾀ項目定義'!$A$4:$E$1011,2,FALSE)</f>
        <v>単価</v>
      </c>
      <c r="D49" s="78" t="str">
        <f>VLOOKUP(B49,'ﾃﾞｰﾀ項目定義'!$A$4:$E$1011,3,FALSE)</f>
        <v>12V(3)</v>
      </c>
      <c r="E49" s="78" t="str">
        <f>VLOOKUP(B49,'ﾃﾞｰﾀ項目定義'!$A$4:$E$1011,4,FALSE)</f>
        <v>9</v>
      </c>
      <c r="F49" s="79"/>
      <c r="G49" s="79" t="s">
        <v>1055</v>
      </c>
      <c r="H49" s="79"/>
      <c r="I49" s="67" t="str">
        <f>IF(VLOOKUP(B49,'ﾃﾞｰﾀ項目定義'!$A$4:$E$1011,5,FALSE)=0,"",VLOOKUP(B49,'ﾃﾞｰﾀ項目定義'!$A$4:$E$1011,5,FALSE))</f>
        <v>製品個別仕切価格</v>
      </c>
    </row>
    <row r="50" spans="1:9" ht="13.5">
      <c r="A50" s="124">
        <f t="shared" si="0"/>
        <v>47</v>
      </c>
      <c r="B50" s="77">
        <v>27045</v>
      </c>
      <c r="C50" s="77" t="str">
        <f>VLOOKUP(B50,'ﾃﾞｰﾀ項目定義'!$A$4:$E$1011,2,FALSE)</f>
        <v>単価印字区分</v>
      </c>
      <c r="D50" s="78">
        <f>VLOOKUP(B50,'ﾃﾞｰﾀ項目定義'!$A$4:$E$1011,3,FALSE)</f>
        <v>1</v>
      </c>
      <c r="E50" s="78" t="str">
        <f>VLOOKUP(B50,'ﾃﾞｰﾀ項目定義'!$A$4:$E$1011,4,FALSE)</f>
        <v>X</v>
      </c>
      <c r="F50" s="78"/>
      <c r="G50" s="79" t="s">
        <v>1055</v>
      </c>
      <c r="H50" s="78"/>
      <c r="I50" s="67" t="str">
        <f>IF(VLOOKUP(B50,'ﾃﾞｰﾀ項目定義'!$A$4:$E$1011,5,FALSE)=0,"",VLOOKUP(B50,'ﾃﾞｰﾀ項目定義'!$A$4:$E$1011,5,FALSE))</f>
        <v>0:単価印字可､1:印字不可(納品書内)</v>
      </c>
    </row>
    <row r="51" spans="1:9" ht="13.5">
      <c r="A51" s="124">
        <f t="shared" si="0"/>
        <v>48</v>
      </c>
      <c r="B51" s="77">
        <v>27048</v>
      </c>
      <c r="C51" s="77" t="str">
        <f>VLOOKUP(B51,'ﾃﾞｰﾀ項目定義'!$A$4:$E$1011,2,FALSE)</f>
        <v>注文数量</v>
      </c>
      <c r="D51" s="78">
        <f>VLOOKUP(B51,'ﾃﾞｰﾀ項目定義'!$A$4:$E$1011,3,FALSE)</f>
        <v>9</v>
      </c>
      <c r="E51" s="78" t="str">
        <f>VLOOKUP(B51,'ﾃﾞｰﾀ項目定義'!$A$4:$E$1011,4,FALSE)</f>
        <v>9</v>
      </c>
      <c r="F51" s="79">
        <v>3</v>
      </c>
      <c r="G51" s="79" t="s">
        <v>1055</v>
      </c>
      <c r="H51" s="79"/>
      <c r="I51" s="67" t="str">
        <f>IF(VLOOKUP(B51,'ﾃﾞｰﾀ項目定義'!$A$4:$E$1011,5,FALSE)=0,"",VLOOKUP(B51,'ﾃﾞｰﾀ項目定義'!$A$4:$E$1011,5,FALSE))</f>
        <v>受発注数量</v>
      </c>
    </row>
    <row r="52" spans="1:9" s="64" customFormat="1" ht="13.5">
      <c r="A52" s="124">
        <f t="shared" si="0"/>
        <v>49</v>
      </c>
      <c r="B52" s="77">
        <v>27333</v>
      </c>
      <c r="C52" s="77" t="str">
        <f>VLOOKUP(B52,'ﾃﾞｰﾀ項目定義'!$A$4:$E$1011,2,FALSE)</f>
        <v>明細金額</v>
      </c>
      <c r="D52" s="78">
        <f>VLOOKUP(B52,'ﾃﾞｰﾀ項目定義'!$A$4:$E$1011,3,FALSE)</f>
        <v>13</v>
      </c>
      <c r="E52" s="78">
        <f>VLOOKUP(B52,'ﾃﾞｰﾀ項目定義'!$A$4:$E$1011,4,FALSE)</f>
        <v>9</v>
      </c>
      <c r="F52" s="78"/>
      <c r="G52" s="78" t="s">
        <v>772</v>
      </c>
      <c r="H52" s="78"/>
      <c r="I52" s="67" t="str">
        <f>IF(VLOOKUP(B52,'ﾃﾞｰﾀ項目定義'!$A$4:$E$1011,5,FALSE)=0,"",VLOOKUP(B52,'ﾃﾞｰﾀ項目定義'!$A$4:$E$1011,5,FALSE))</f>
        <v>明細１行毎の金額</v>
      </c>
    </row>
    <row r="53" spans="1:9" s="64" customFormat="1" ht="13.5">
      <c r="A53" s="124">
        <f t="shared" si="0"/>
        <v>50</v>
      </c>
      <c r="B53" s="77">
        <v>27338</v>
      </c>
      <c r="C53" s="77" t="str">
        <f>VLOOKUP(B53,'ﾃﾞｰﾀ項目定義'!$A$4:$E$1011,2,FALSE)</f>
        <v>出荷消費税区分</v>
      </c>
      <c r="D53" s="78" t="str">
        <f>VLOOKUP(B53,'ﾃﾞｰﾀ項目定義'!$A$4:$E$1011,3,FALSE)</f>
        <v>1</v>
      </c>
      <c r="E53" s="78" t="str">
        <f>VLOOKUP(B53,'ﾃﾞｰﾀ項目定義'!$A$4:$E$1011,4,FALSE)</f>
        <v>X</v>
      </c>
      <c r="F53" s="78"/>
      <c r="G53" s="78" t="s">
        <v>772</v>
      </c>
      <c r="H53" s="78"/>
      <c r="I53" s="67" t="str">
        <f>IF(VLOOKUP(B53,'ﾃﾞｰﾀ項目定義'!$A$4:$E$1011,5,FALSE)=0,"",VLOOKUP(B53,'ﾃﾞｰﾀ項目定義'!$A$4:$E$1011,5,FALSE))</f>
        <v>1:外税､2:内税､3:非課税</v>
      </c>
    </row>
    <row r="54" spans="1:9" s="64" customFormat="1" ht="13.5">
      <c r="A54" s="124">
        <f t="shared" si="0"/>
        <v>51</v>
      </c>
      <c r="B54" s="77">
        <v>27334</v>
      </c>
      <c r="C54" s="77" t="str">
        <f>VLOOKUP(B54,'ﾃﾞｰﾀ項目定義'!$A$4:$E$1011,2,FALSE)</f>
        <v>出荷消費税率</v>
      </c>
      <c r="D54" s="78" t="str">
        <f>VLOOKUP(B54,'ﾃﾞｰﾀ項目定義'!$A$4:$E$1011,3,FALSE)</f>
        <v>2V(3)</v>
      </c>
      <c r="E54" s="78">
        <f>VLOOKUP(B54,'ﾃﾞｰﾀ項目定義'!$A$4:$E$1011,4,FALSE)</f>
        <v>9</v>
      </c>
      <c r="F54" s="78"/>
      <c r="G54" s="78" t="s">
        <v>772</v>
      </c>
      <c r="H54" s="78"/>
      <c r="I54" s="67" t="str">
        <f>IF(VLOOKUP(B54,'ﾃﾞｰﾀ項目定義'!$A$4:$E$1011,5,FALSE)=0,"",VLOOKUP(B54,'ﾃﾞｰﾀ項目定義'!$A$4:$E$1011,5,FALSE))</f>
        <v>当該メッセージに含まれる明細金額（27333）の合計。</v>
      </c>
    </row>
    <row r="55" spans="1:9" s="64" customFormat="1" ht="13.5">
      <c r="A55" s="124">
        <f t="shared" si="0"/>
        <v>52</v>
      </c>
      <c r="B55" s="77">
        <v>27337</v>
      </c>
      <c r="C55" s="77" t="str">
        <f>VLOOKUP(B55,'ﾃﾞｰﾀ項目定義'!$A$4:$E$1011,2,FALSE)</f>
        <v>出荷消費税明細額</v>
      </c>
      <c r="D55" s="78">
        <f>VLOOKUP(B55,'ﾃﾞｰﾀ項目定義'!$A$4:$E$1011,3,FALSE)</f>
        <v>13</v>
      </c>
      <c r="E55" s="78">
        <f>VLOOKUP(B55,'ﾃﾞｰﾀ項目定義'!$A$4:$E$1011,4,FALSE)</f>
        <v>9</v>
      </c>
      <c r="F55" s="78"/>
      <c r="G55" s="78" t="s">
        <v>772</v>
      </c>
      <c r="H55" s="78"/>
      <c r="I55" s="67" t="str">
        <f>IF(VLOOKUP(B55,'ﾃﾞｰﾀ項目定義'!$A$4:$E$1011,5,FALSE)=0,"",VLOOKUP(B55,'ﾃﾞｰﾀ項目定義'!$A$4:$E$1011,5,FALSE))</f>
        <v>当該明細の商品の消費税額。名細金額に出荷消費税率を乗じたもの。</v>
      </c>
    </row>
    <row r="56" spans="1:9" ht="13.5">
      <c r="A56" s="124">
        <f t="shared" si="0"/>
        <v>53</v>
      </c>
      <c r="B56" s="77">
        <v>27049</v>
      </c>
      <c r="C56" s="77" t="str">
        <f>VLOOKUP(B56,'ﾃﾞｰﾀ項目定義'!$A$4:$E$1011,2,FALSE)</f>
        <v>出荷済数量</v>
      </c>
      <c r="D56" s="78">
        <f>VLOOKUP(B56,'ﾃﾞｰﾀ項目定義'!$A$4:$E$1011,3,FALSE)</f>
        <v>9</v>
      </c>
      <c r="E56" s="78" t="str">
        <f>VLOOKUP(B56,'ﾃﾞｰﾀ項目定義'!$A$4:$E$1011,4,FALSE)</f>
        <v>9</v>
      </c>
      <c r="F56" s="79">
        <v>2</v>
      </c>
      <c r="G56" s="79" t="s">
        <v>1055</v>
      </c>
      <c r="H56" s="79"/>
      <c r="I56" s="67" t="str">
        <f>IF(VLOOKUP(B56,'ﾃﾞｰﾀ項目定義'!$A$4:$E$1011,5,FALSE)=0,"",VLOOKUP(B56,'ﾃﾞｰﾀ項目定義'!$A$4:$E$1011,5,FALSE))</f>
        <v>受注者から出荷された数量</v>
      </c>
    </row>
    <row r="57" spans="1:9" ht="13.5">
      <c r="A57" s="124">
        <f t="shared" si="0"/>
        <v>54</v>
      </c>
      <c r="B57" s="77">
        <v>27050</v>
      </c>
      <c r="C57" s="77" t="str">
        <f>VLOOKUP(B57,'ﾃﾞｰﾀ項目定義'!$A$4:$E$1011,2,FALSE)</f>
        <v>出荷数量</v>
      </c>
      <c r="D57" s="78">
        <f>VLOOKUP(B57,'ﾃﾞｰﾀ項目定義'!$A$4:$E$1011,3,FALSE)</f>
        <v>9</v>
      </c>
      <c r="E57" s="78" t="str">
        <f>VLOOKUP(B57,'ﾃﾞｰﾀ項目定義'!$A$4:$E$1011,4,FALSE)</f>
        <v>9</v>
      </c>
      <c r="F57" s="79">
        <v>2</v>
      </c>
      <c r="G57" s="79" t="s">
        <v>1055</v>
      </c>
      <c r="H57" s="79"/>
      <c r="I57" s="67" t="str">
        <f>IF(VLOOKUP(B57,'ﾃﾞｰﾀ項目定義'!$A$4:$E$1011,5,FALSE)=0,"",VLOOKUP(B57,'ﾃﾞｰﾀ項目定義'!$A$4:$E$1011,5,FALSE))</f>
        <v>今回出荷数量</v>
      </c>
    </row>
    <row r="58" spans="1:9" ht="13.5">
      <c r="A58" s="124">
        <f t="shared" si="0"/>
        <v>55</v>
      </c>
      <c r="B58" s="77">
        <v>27054</v>
      </c>
      <c r="C58" s="77" t="str">
        <f>VLOOKUP(B58,'ﾃﾞｰﾀ項目定義'!$A$4:$E$1011,2,FALSE)</f>
        <v>出荷日</v>
      </c>
      <c r="D58" s="78" t="str">
        <f>VLOOKUP(B58,'ﾃﾞｰﾀ項目定義'!$A$4:$E$1011,3,FALSE)</f>
        <v>8</v>
      </c>
      <c r="E58" s="78" t="str">
        <f>VLOOKUP(B58,'ﾃﾞｰﾀ項目定義'!$A$4:$E$1011,4,FALSE)</f>
        <v>Y</v>
      </c>
      <c r="F58" s="79"/>
      <c r="G58" s="79" t="s">
        <v>1055</v>
      </c>
      <c r="H58" s="79"/>
      <c r="I58" s="67" t="str">
        <f>IF(VLOOKUP(B58,'ﾃﾞｰﾀ項目定義'!$A$4:$E$1011,5,FALSE)=0,"",VLOOKUP(B58,'ﾃﾞｰﾀ項目定義'!$A$4:$E$1011,5,FALSE))</f>
        <v>受注者からの出荷日付</v>
      </c>
    </row>
    <row r="59" spans="1:9" ht="13.5">
      <c r="A59" s="124">
        <f t="shared" si="0"/>
        <v>56</v>
      </c>
      <c r="B59" s="77">
        <v>27055</v>
      </c>
      <c r="C59" s="77" t="str">
        <f>VLOOKUP(B59,'ﾃﾞｰﾀ項目定義'!$A$4:$E$1011,2,FALSE)</f>
        <v>着荷予定日</v>
      </c>
      <c r="D59" s="78">
        <f>VLOOKUP(B59,'ﾃﾞｰﾀ項目定義'!$A$4:$E$1011,3,FALSE)</f>
        <v>8</v>
      </c>
      <c r="E59" s="78" t="str">
        <f>VLOOKUP(B59,'ﾃﾞｰﾀ項目定義'!$A$4:$E$1011,4,FALSE)</f>
        <v>Y</v>
      </c>
      <c r="F59" s="79"/>
      <c r="G59" s="79" t="s">
        <v>1055</v>
      </c>
      <c r="H59" s="79"/>
      <c r="I59" s="67" t="str">
        <f>IF(VLOOKUP(B59,'ﾃﾞｰﾀ項目定義'!$A$4:$E$1011,5,FALSE)=0,"",VLOOKUP(B59,'ﾃﾞｰﾀ項目定義'!$A$4:$E$1011,5,FALSE))</f>
        <v>発注者に商品の届く予定日</v>
      </c>
    </row>
    <row r="60" spans="1:9" ht="13.5">
      <c r="A60" s="124">
        <f t="shared" si="0"/>
        <v>57</v>
      </c>
      <c r="B60" s="77">
        <v>27059</v>
      </c>
      <c r="C60" s="77" t="str">
        <f>VLOOKUP(B60,'ﾃﾞｰﾀ項目定義'!$A$4:$E$1011,2,FALSE)</f>
        <v>納入指定日</v>
      </c>
      <c r="D60" s="78" t="str">
        <f>VLOOKUP(B60,'ﾃﾞｰﾀ項目定義'!$A$4:$E$1011,3,FALSE)</f>
        <v>8</v>
      </c>
      <c r="E60" s="78" t="str">
        <f>VLOOKUP(B60,'ﾃﾞｰﾀ項目定義'!$A$4:$E$1011,4,FALSE)</f>
        <v>Y</v>
      </c>
      <c r="F60" s="79"/>
      <c r="G60" s="79" t="s">
        <v>1055</v>
      </c>
      <c r="H60" s="79"/>
      <c r="I60" s="67" t="str">
        <f>IF(VLOOKUP(B60,'ﾃﾞｰﾀ項目定義'!$A$4:$E$1011,5,FALSE)=0,"",VLOOKUP(B60,'ﾃﾞｰﾀ項目定義'!$A$4:$E$1011,5,FALSE))</f>
        <v>発注側が指定する納入日</v>
      </c>
    </row>
    <row r="61" spans="1:9" ht="13.5">
      <c r="A61" s="124">
        <f t="shared" si="0"/>
        <v>58</v>
      </c>
      <c r="B61" s="77">
        <v>27057</v>
      </c>
      <c r="C61" s="77" t="str">
        <f>VLOOKUP(B61,'ﾃﾞｰﾀ項目定義'!$A$4:$E$1011,2,FALSE)</f>
        <v>分納区分</v>
      </c>
      <c r="D61" s="78" t="str">
        <f>VLOOKUP(B61,'ﾃﾞｰﾀ項目定義'!$A$4:$E$1011,3,FALSE)</f>
        <v>1</v>
      </c>
      <c r="E61" s="78" t="str">
        <f>VLOOKUP(B61,'ﾃﾞｰﾀ項目定義'!$A$4:$E$1011,4,FALSE)</f>
        <v>X</v>
      </c>
      <c r="F61" s="78"/>
      <c r="G61" s="79" t="s">
        <v>1055</v>
      </c>
      <c r="H61" s="78"/>
      <c r="I61" s="67" t="str">
        <f>IF(VLOOKUP(B61,'ﾃﾞｰﾀ項目定義'!$A$4:$E$1011,5,FALSE)=0,"",VLOOKUP(B61,'ﾃﾞｰﾀ項目定義'!$A$4:$E$1011,5,FALSE))</f>
        <v>1:分納､2:一括､3:その他(分納､一括共に可､等)</v>
      </c>
    </row>
    <row r="62" spans="1:9" ht="13.5">
      <c r="A62" s="124">
        <f t="shared" si="0"/>
        <v>59</v>
      </c>
      <c r="B62" s="77">
        <v>27062</v>
      </c>
      <c r="C62" s="77" t="str">
        <f>VLOOKUP(B62,'ﾃﾞｰﾀ項目定義'!$A$4:$E$1011,2,FALSE)</f>
        <v>直納区分</v>
      </c>
      <c r="D62" s="78" t="str">
        <f>VLOOKUP(B62,'ﾃﾞｰﾀ項目定義'!$A$4:$E$1011,3,FALSE)</f>
        <v>1</v>
      </c>
      <c r="E62" s="78" t="str">
        <f>VLOOKUP(B62,'ﾃﾞｰﾀ項目定義'!$A$4:$E$1011,4,FALSE)</f>
        <v>X</v>
      </c>
      <c r="F62" s="78"/>
      <c r="G62" s="79" t="s">
        <v>1055</v>
      </c>
      <c r="H62" s="78"/>
      <c r="I62" s="67" t="str">
        <f>IF(VLOOKUP(B62,'ﾃﾞｰﾀ項目定義'!$A$4:$E$1011,5,FALSE)=0,"",VLOOKUP(B62,'ﾃﾞｰﾀ項目定義'!$A$4:$E$1011,5,FALSE))</f>
        <v>1:通常､2:直納(納入先へ)</v>
      </c>
    </row>
    <row r="63" spans="1:9" ht="13.5">
      <c r="A63" s="124">
        <f t="shared" si="0"/>
        <v>60</v>
      </c>
      <c r="B63" s="77">
        <v>27063</v>
      </c>
      <c r="C63" s="77" t="str">
        <f>VLOOKUP(B63,'ﾃﾞｰﾀ項目定義'!$A$4:$E$1011,2,FALSE)</f>
        <v>受渡場所ｺｰﾄﾞ</v>
      </c>
      <c r="D63" s="78">
        <f>VLOOKUP(B63,'ﾃﾞｰﾀ項目定義'!$A$4:$E$1011,3,FALSE)</f>
        <v>20</v>
      </c>
      <c r="E63" s="78" t="str">
        <f>VLOOKUP(B63,'ﾃﾞｰﾀ項目定義'!$A$4:$E$1011,4,FALSE)</f>
        <v>X</v>
      </c>
      <c r="F63" s="78"/>
      <c r="G63" s="79" t="s">
        <v>1055</v>
      </c>
      <c r="H63" s="78" t="s">
        <v>986</v>
      </c>
      <c r="I63" s="67" t="str">
        <f>IF(VLOOKUP(B63,'ﾃﾞｰﾀ項目定義'!$A$4:$E$1011,5,FALSE)=0,"",VLOOKUP(B63,'ﾃﾞｰﾀ項目定義'!$A$4:$E$1011,5,FALSE))</f>
        <v>二者間で取引上使用されている受渡場所を表すｺｰﾄﾞ</v>
      </c>
    </row>
    <row r="64" spans="1:9" s="64" customFormat="1" ht="13.5" customHeight="1">
      <c r="A64" s="124">
        <f t="shared" si="0"/>
        <v>61</v>
      </c>
      <c r="B64" s="77">
        <v>27372</v>
      </c>
      <c r="C64" s="77" t="str">
        <f>VLOOKUP(B64,'ﾃﾞｰﾀ項目定義'!$A$4:$E$1011,2,FALSE)</f>
        <v>受渡場所名(半角)</v>
      </c>
      <c r="D64" s="78">
        <f>VLOOKUP(B64,'ﾃﾞｰﾀ項目定義'!$A$4:$E$1011,3,FALSE)</f>
        <v>20</v>
      </c>
      <c r="E64" s="78" t="str">
        <f>VLOOKUP(B64,'ﾃﾞｰﾀ項目定義'!$A$4:$E$1011,4,FALSE)</f>
        <v>X</v>
      </c>
      <c r="F64" s="78"/>
      <c r="G64" s="78" t="s">
        <v>772</v>
      </c>
      <c r="H64" s="78"/>
      <c r="I64" s="67" t="str">
        <f>IF(VLOOKUP(B64,'ﾃﾞｰﾀ項目定義'!$A$4:$E$1011,5,FALSE)=0,"",VLOOKUP(B64,'ﾃﾞｰﾀ項目定義'!$A$4:$E$1011,5,FALSE))</f>
        <v>受渡場所を表す名称</v>
      </c>
    </row>
    <row r="65" spans="1:9" s="64" customFormat="1" ht="13.5" customHeight="1">
      <c r="A65" s="124">
        <f t="shared" si="0"/>
        <v>62</v>
      </c>
      <c r="B65" s="77">
        <v>27373</v>
      </c>
      <c r="C65" s="77" t="str">
        <f>VLOOKUP(B65,'ﾃﾞｰﾀ項目定義'!$A$4:$E$1011,2,FALSE)</f>
        <v>受渡場所名(全角)</v>
      </c>
      <c r="D65" s="78">
        <f>VLOOKUP(B65,'ﾃﾞｰﾀ項目定義'!$A$4:$E$1011,3,FALSE)</f>
        <v>40</v>
      </c>
      <c r="E65" s="78" t="str">
        <f>VLOOKUP(B65,'ﾃﾞｰﾀ項目定義'!$A$4:$E$1011,4,FALSE)</f>
        <v>K</v>
      </c>
      <c r="F65" s="78"/>
      <c r="G65" s="78" t="s">
        <v>772</v>
      </c>
      <c r="H65" s="78"/>
      <c r="I65" s="67" t="str">
        <f>IF(VLOOKUP(B65,'ﾃﾞｰﾀ項目定義'!$A$4:$E$1011,5,FALSE)=0,"",VLOOKUP(B65,'ﾃﾞｰﾀ項目定義'!$A$4:$E$1011,5,FALSE))</f>
        <v>受渡場所を表す名称</v>
      </c>
    </row>
    <row r="66" spans="1:9" s="64" customFormat="1" ht="13.5" customHeight="1">
      <c r="A66" s="89">
        <f>A65+1</f>
        <v>63</v>
      </c>
      <c r="B66" s="77">
        <v>27374</v>
      </c>
      <c r="C66" s="77" t="str">
        <f>VLOOKUP(B66,'ﾃﾞｰﾀ項目定義'!$A$4:$E$1011,2,FALSE)</f>
        <v>市町村ｺｰﾄﾞ</v>
      </c>
      <c r="D66" s="78">
        <f>VLOOKUP(B66,'ﾃﾞｰﾀ項目定義'!$A$4:$E$1011,3,FALSE)</f>
        <v>7</v>
      </c>
      <c r="E66" s="78" t="str">
        <f>VLOOKUP(B66,'ﾃﾞｰﾀ項目定義'!$A$4:$E$1011,4,FALSE)</f>
        <v>X</v>
      </c>
      <c r="F66" s="78"/>
      <c r="G66" s="78" t="s">
        <v>772</v>
      </c>
      <c r="H66" s="78"/>
      <c r="I66" s="67" t="str">
        <f>IF(VLOOKUP(B66,'ﾃﾞｰﾀ項目定義'!$A$4:$E$1011,5,FALSE)=0,"",VLOOKUP(B66,'ﾃﾞｰﾀ項目定義'!$A$4:$E$1011,5,FALSE))</f>
        <v>二者間で取引上使用されている市町村ｺｰﾄﾞ</v>
      </c>
    </row>
    <row r="67" spans="1:9" ht="13.5">
      <c r="A67" s="124">
        <f>SUM(A66+1)</f>
        <v>64</v>
      </c>
      <c r="B67" s="77">
        <v>27064</v>
      </c>
      <c r="C67" s="77" t="str">
        <f>VLOOKUP(B67,'ﾃﾞｰﾀ項目定義'!$A$4:$E$1011,2,FALSE)</f>
        <v>納入先ｺｰﾄﾞ</v>
      </c>
      <c r="D67" s="78">
        <f>VLOOKUP(B67,'ﾃﾞｰﾀ項目定義'!$A$4:$E$1011,3,FALSE)</f>
        <v>12</v>
      </c>
      <c r="E67" s="78" t="str">
        <f>VLOOKUP(B67,'ﾃﾞｰﾀ項目定義'!$A$4:$E$1011,4,FALSE)</f>
        <v>X</v>
      </c>
      <c r="F67" s="78"/>
      <c r="G67" s="79" t="s">
        <v>1055</v>
      </c>
      <c r="H67" s="78" t="s">
        <v>1023</v>
      </c>
      <c r="I67" s="67" t="str">
        <f>IF(VLOOKUP(B67,'ﾃﾞｰﾀ項目定義'!$A$4:$E$1011,5,FALSE)=0,"",VLOOKUP(B67,'ﾃﾞｰﾀ項目定義'!$A$4:$E$1011,5,FALSE))</f>
        <v>二者間で取引上使用されている納入先を表すｺｰﾄﾞ</v>
      </c>
    </row>
    <row r="68" spans="1:9" ht="13.5">
      <c r="A68" s="124">
        <f t="shared" si="0"/>
        <v>65</v>
      </c>
      <c r="B68" s="77">
        <v>27065</v>
      </c>
      <c r="C68" s="77" t="str">
        <f>VLOOKUP(B68,'ﾃﾞｰﾀ項目定義'!$A$4:$E$1011,2,FALSE)</f>
        <v>納入先郵便番号</v>
      </c>
      <c r="D68" s="78" t="str">
        <f>VLOOKUP(B68,'ﾃﾞｰﾀ項目定義'!$A$4:$E$1011,3,FALSE)</f>
        <v>7</v>
      </c>
      <c r="E68" s="78" t="str">
        <f>VLOOKUP(B68,'ﾃﾞｰﾀ項目定義'!$A$4:$E$1011,4,FALSE)</f>
        <v>X</v>
      </c>
      <c r="F68" s="78"/>
      <c r="G68" s="79" t="s">
        <v>1055</v>
      </c>
      <c r="H68" s="78" t="s">
        <v>1023</v>
      </c>
      <c r="I68" s="67" t="str">
        <f>IF(VLOOKUP(B68,'ﾃﾞｰﾀ項目定義'!$A$4:$E$1011,5,FALSE)=0,"",VLOOKUP(B68,'ﾃﾞｰﾀ項目定義'!$A$4:$E$1011,5,FALSE))</f>
        <v>(桁数はJTRNに準拠)</v>
      </c>
    </row>
    <row r="69" spans="1:9" ht="13.5">
      <c r="A69" s="124">
        <f t="shared" si="0"/>
        <v>66</v>
      </c>
      <c r="B69" s="77">
        <v>27066</v>
      </c>
      <c r="C69" s="77" t="str">
        <f>VLOOKUP(B69,'ﾃﾞｰﾀ項目定義'!$A$4:$E$1011,2,FALSE)</f>
        <v>納入先名称(半角）</v>
      </c>
      <c r="D69" s="78">
        <f>VLOOKUP(B69,'ﾃﾞｰﾀ項目定義'!$A$4:$E$1011,3,FALSE)</f>
        <v>100</v>
      </c>
      <c r="E69" s="78" t="str">
        <f>VLOOKUP(B69,'ﾃﾞｰﾀ項目定義'!$A$4:$E$1011,4,FALSE)</f>
        <v>X</v>
      </c>
      <c r="F69" s="78"/>
      <c r="G69" s="79" t="s">
        <v>1055</v>
      </c>
      <c r="H69" s="78"/>
      <c r="I69" s="67" t="str">
        <f>IF(VLOOKUP(B69,'ﾃﾞｰﾀ項目定義'!$A$4:$E$1011,5,FALSE)=0,"",VLOOKUP(B69,'ﾃﾞｰﾀ項目定義'!$A$4:$E$1011,5,FALSE))</f>
        <v>(桁数はJTRNに準拠)</v>
      </c>
    </row>
    <row r="70" spans="1:9" ht="13.5">
      <c r="A70" s="124">
        <f t="shared" si="0"/>
        <v>67</v>
      </c>
      <c r="B70" s="77">
        <v>27067</v>
      </c>
      <c r="C70" s="77" t="str">
        <f>VLOOKUP(B70,'ﾃﾞｰﾀ項目定義'!$A$4:$E$1011,2,FALSE)</f>
        <v>納入先名称（全角）</v>
      </c>
      <c r="D70" s="78">
        <f>VLOOKUP(B70,'ﾃﾞｰﾀ項目定義'!$A$4:$E$1011,3,FALSE)</f>
        <v>100</v>
      </c>
      <c r="E70" s="78" t="str">
        <f>VLOOKUP(B70,'ﾃﾞｰﾀ項目定義'!$A$4:$E$1011,4,FALSE)</f>
        <v>K</v>
      </c>
      <c r="F70" s="78"/>
      <c r="G70" s="79" t="s">
        <v>1055</v>
      </c>
      <c r="H70" s="78"/>
      <c r="I70" s="67" t="str">
        <f>IF(VLOOKUP(B70,'ﾃﾞｰﾀ項目定義'!$A$4:$E$1011,5,FALSE)=0,"",VLOOKUP(B70,'ﾃﾞｰﾀ項目定義'!$A$4:$E$1011,5,FALSE))</f>
        <v>(桁数はJTRNに準拠)</v>
      </c>
    </row>
    <row r="71" spans="1:9" ht="13.5">
      <c r="A71" s="124">
        <f t="shared" si="0"/>
        <v>68</v>
      </c>
      <c r="B71" s="77">
        <v>27068</v>
      </c>
      <c r="C71" s="77" t="str">
        <f>VLOOKUP(B71,'ﾃﾞｰﾀ項目定義'!$A$4:$E$1011,2,FALSE)</f>
        <v>納入先部門名称(半角）</v>
      </c>
      <c r="D71" s="78">
        <f>VLOOKUP(B71,'ﾃﾞｰﾀ項目定義'!$A$4:$E$1011,3,FALSE)</f>
        <v>50</v>
      </c>
      <c r="E71" s="78" t="str">
        <f>VLOOKUP(B71,'ﾃﾞｰﾀ項目定義'!$A$4:$E$1011,4,FALSE)</f>
        <v>X</v>
      </c>
      <c r="F71" s="78"/>
      <c r="G71" s="79" t="s">
        <v>1055</v>
      </c>
      <c r="H71" s="78"/>
      <c r="I71" s="67" t="str">
        <f>IF(VLOOKUP(B71,'ﾃﾞｰﾀ項目定義'!$A$4:$E$1011,5,FALSE)=0,"",VLOOKUP(B71,'ﾃﾞｰﾀ項目定義'!$A$4:$E$1011,5,FALSE))</f>
        <v>(桁数はJTRNに準拠)</v>
      </c>
    </row>
    <row r="72" spans="1:9" ht="13.5">
      <c r="A72" s="124">
        <f t="shared" si="0"/>
        <v>69</v>
      </c>
      <c r="B72" s="77">
        <v>27069</v>
      </c>
      <c r="C72" s="77" t="str">
        <f>VLOOKUP(B72,'ﾃﾞｰﾀ項目定義'!$A$4:$E$1011,2,FALSE)</f>
        <v>納入先部門名称（全角）</v>
      </c>
      <c r="D72" s="78">
        <f>VLOOKUP(B72,'ﾃﾞｰﾀ項目定義'!$A$4:$E$1011,3,FALSE)</f>
        <v>50</v>
      </c>
      <c r="E72" s="78" t="str">
        <f>VLOOKUP(B72,'ﾃﾞｰﾀ項目定義'!$A$4:$E$1011,4,FALSE)</f>
        <v>K</v>
      </c>
      <c r="F72" s="78"/>
      <c r="G72" s="79" t="s">
        <v>1055</v>
      </c>
      <c r="H72" s="78"/>
      <c r="I72" s="67" t="str">
        <f>IF(VLOOKUP(B72,'ﾃﾞｰﾀ項目定義'!$A$4:$E$1011,5,FALSE)=0,"",VLOOKUP(B72,'ﾃﾞｰﾀ項目定義'!$A$4:$E$1011,5,FALSE))</f>
        <v>(桁数はJTRNに準拠)</v>
      </c>
    </row>
    <row r="73" spans="1:9" ht="13.5">
      <c r="A73" s="124">
        <f t="shared" si="0"/>
        <v>70</v>
      </c>
      <c r="B73" s="77">
        <v>27070</v>
      </c>
      <c r="C73" s="77" t="str">
        <f>VLOOKUP(B73,'ﾃﾞｰﾀ項目定義'!$A$4:$E$1011,2,FALSE)</f>
        <v>納入先住所(半角）</v>
      </c>
      <c r="D73" s="78">
        <f>VLOOKUP(B73,'ﾃﾞｰﾀ項目定義'!$A$4:$E$1011,3,FALSE)</f>
        <v>180</v>
      </c>
      <c r="E73" s="78" t="str">
        <f>VLOOKUP(B73,'ﾃﾞｰﾀ項目定義'!$A$4:$E$1011,4,FALSE)</f>
        <v>X</v>
      </c>
      <c r="F73" s="78"/>
      <c r="G73" s="79" t="s">
        <v>1055</v>
      </c>
      <c r="H73" s="78"/>
      <c r="I73" s="67" t="str">
        <f>IF(VLOOKUP(B73,'ﾃﾞｰﾀ項目定義'!$A$4:$E$1011,5,FALSE)=0,"",VLOOKUP(B73,'ﾃﾞｰﾀ項目定義'!$A$4:$E$1011,5,FALSE))</f>
        <v>(桁数はJTRNに準拠)</v>
      </c>
    </row>
    <row r="74" spans="1:9" ht="13.5">
      <c r="A74" s="124">
        <f t="shared" si="0"/>
        <v>71</v>
      </c>
      <c r="B74" s="77">
        <v>27071</v>
      </c>
      <c r="C74" s="77" t="str">
        <f>VLOOKUP(B74,'ﾃﾞｰﾀ項目定義'!$A$4:$E$1011,2,FALSE)</f>
        <v>納入先住所（全角）</v>
      </c>
      <c r="D74" s="78">
        <f>VLOOKUP(B74,'ﾃﾞｰﾀ項目定義'!$A$4:$E$1011,3,FALSE)</f>
        <v>180</v>
      </c>
      <c r="E74" s="78" t="str">
        <f>VLOOKUP(B74,'ﾃﾞｰﾀ項目定義'!$A$4:$E$1011,4,FALSE)</f>
        <v>K</v>
      </c>
      <c r="F74" s="78"/>
      <c r="G74" s="79" t="s">
        <v>1055</v>
      </c>
      <c r="H74" s="78"/>
      <c r="I74" s="67" t="str">
        <f>IF(VLOOKUP(B74,'ﾃﾞｰﾀ項目定義'!$A$4:$E$1011,5,FALSE)=0,"",VLOOKUP(B74,'ﾃﾞｰﾀ項目定義'!$A$4:$E$1011,5,FALSE))</f>
        <v>(桁数はJTRNに準拠)</v>
      </c>
    </row>
    <row r="75" spans="1:9" ht="13.5">
      <c r="A75" s="124">
        <f t="shared" si="0"/>
        <v>72</v>
      </c>
      <c r="B75" s="77">
        <v>27072</v>
      </c>
      <c r="C75" s="77" t="str">
        <f>VLOOKUP(B75,'ﾃﾞｰﾀ項目定義'!$A$4:$E$1011,2,FALSE)</f>
        <v>納入先電話番号</v>
      </c>
      <c r="D75" s="78">
        <f>VLOOKUP(B75,'ﾃﾞｰﾀ項目定義'!$A$4:$E$1011,3,FALSE)</f>
        <v>15</v>
      </c>
      <c r="E75" s="78" t="str">
        <f>VLOOKUP(B75,'ﾃﾞｰﾀ項目定義'!$A$4:$E$1011,4,FALSE)</f>
        <v>X</v>
      </c>
      <c r="F75" s="78"/>
      <c r="G75" s="79" t="s">
        <v>1055</v>
      </c>
      <c r="H75" s="78"/>
      <c r="I75" s="67" t="str">
        <f>IF(VLOOKUP(B75,'ﾃﾞｰﾀ項目定義'!$A$4:$E$1011,5,FALSE)=0,"",VLOOKUP(B75,'ﾃﾞｰﾀ項目定義'!$A$4:$E$1011,5,FALSE))</f>
        <v>「－」、「（ ）」の使用は二社間で取決めを行う</v>
      </c>
    </row>
    <row r="76" spans="1:9" ht="13.5">
      <c r="A76" s="124">
        <f t="shared" si="0"/>
        <v>73</v>
      </c>
      <c r="B76" s="77">
        <v>27073</v>
      </c>
      <c r="C76" s="77" t="str">
        <f>VLOOKUP(B76,'ﾃﾞｰﾀ項目定義'!$A$4:$E$1011,2,FALSE)</f>
        <v>納入先FAX番号</v>
      </c>
      <c r="D76" s="78">
        <f>VLOOKUP(B76,'ﾃﾞｰﾀ項目定義'!$A$4:$E$1011,3,FALSE)</f>
        <v>15</v>
      </c>
      <c r="E76" s="78" t="str">
        <f>VLOOKUP(B76,'ﾃﾞｰﾀ項目定義'!$A$4:$E$1011,4,FALSE)</f>
        <v>X</v>
      </c>
      <c r="F76" s="78"/>
      <c r="G76" s="79" t="s">
        <v>1055</v>
      </c>
      <c r="H76" s="78"/>
      <c r="I76" s="67" t="str">
        <f>IF(VLOOKUP(B76,'ﾃﾞｰﾀ項目定義'!$A$4:$E$1011,5,FALSE)=0,"",VLOOKUP(B76,'ﾃﾞｰﾀ項目定義'!$A$4:$E$1011,5,FALSE))</f>
        <v>「－」、「（ ）」の使用は二社間で取決めを行う</v>
      </c>
    </row>
    <row r="77" spans="1:9" ht="13.5">
      <c r="A77" s="124">
        <f t="shared" si="0"/>
        <v>74</v>
      </c>
      <c r="B77" s="86">
        <v>27300</v>
      </c>
      <c r="C77" s="77" t="str">
        <f>VLOOKUP(B77,'ﾃﾞｰﾀ項目定義'!$A$4:$E$1011,2,FALSE)</f>
        <v>荷主担当者(半角）</v>
      </c>
      <c r="D77" s="78">
        <f>VLOOKUP(B77,'ﾃﾞｰﾀ項目定義'!$A$4:$E$1011,3,FALSE)</f>
        <v>12</v>
      </c>
      <c r="E77" s="78" t="str">
        <f>VLOOKUP(B77,'ﾃﾞｰﾀ項目定義'!$A$4:$E$1011,4,FALSE)</f>
        <v>X</v>
      </c>
      <c r="F77" s="80"/>
      <c r="G77" s="79" t="s">
        <v>1055</v>
      </c>
      <c r="H77" s="80"/>
      <c r="I77" s="67" t="str">
        <f>IF(VLOOKUP(B77,'ﾃﾞｰﾀ項目定義'!$A$4:$E$1011,5,FALSE)=0,"",VLOOKUP(B77,'ﾃﾞｰﾀ項目定義'!$A$4:$E$1011,5,FALSE))</f>
        <v>受注側にて発行される納品書上の荷元担当者(ｶﾅ名称 or ｺ-ﾄﾞ)</v>
      </c>
    </row>
    <row r="78" spans="1:9" ht="13.5">
      <c r="A78" s="124">
        <f t="shared" si="0"/>
        <v>75</v>
      </c>
      <c r="B78" s="86">
        <v>27301</v>
      </c>
      <c r="C78" s="77" t="str">
        <f>VLOOKUP(B78,'ﾃﾞｰﾀ項目定義'!$A$4:$E$1011,2,FALSE)</f>
        <v>荷主担当者(漢字）</v>
      </c>
      <c r="D78" s="78">
        <f>VLOOKUP(B78,'ﾃﾞｰﾀ項目定義'!$A$4:$E$1011,3,FALSE)</f>
        <v>24</v>
      </c>
      <c r="E78" s="78" t="str">
        <f>VLOOKUP(B78,'ﾃﾞｰﾀ項目定義'!$A$4:$E$1011,4,FALSE)</f>
        <v>K</v>
      </c>
      <c r="F78" s="80"/>
      <c r="G78" s="79" t="s">
        <v>1055</v>
      </c>
      <c r="H78" s="80"/>
      <c r="I78" s="67" t="str">
        <f>IF(VLOOKUP(B78,'ﾃﾞｰﾀ項目定義'!$A$4:$E$1011,5,FALSE)=0,"",VLOOKUP(B78,'ﾃﾞｰﾀ項目定義'!$A$4:$E$1011,5,FALSE))</f>
        <v>受注側にて発行される納品書上の荷元担当者(漢字名称)</v>
      </c>
    </row>
    <row r="79" spans="1:9" ht="13.5">
      <c r="A79" s="124">
        <f t="shared" si="0"/>
        <v>76</v>
      </c>
      <c r="B79" s="86">
        <v>27302</v>
      </c>
      <c r="C79" s="77" t="str">
        <f>VLOOKUP(B79,'ﾃﾞｰﾀ項目定義'!$A$4:$E$1011,2,FALSE)</f>
        <v>荷受担当者(半角）</v>
      </c>
      <c r="D79" s="78">
        <f>VLOOKUP(B79,'ﾃﾞｰﾀ項目定義'!$A$4:$E$1011,3,FALSE)</f>
        <v>12</v>
      </c>
      <c r="E79" s="78" t="str">
        <f>VLOOKUP(B79,'ﾃﾞｰﾀ項目定義'!$A$4:$E$1011,4,FALSE)</f>
        <v>X</v>
      </c>
      <c r="F79" s="80"/>
      <c r="G79" s="79" t="s">
        <v>1055</v>
      </c>
      <c r="H79" s="80"/>
      <c r="I79" s="67" t="str">
        <f>IF(VLOOKUP(B79,'ﾃﾞｰﾀ項目定義'!$A$4:$E$1011,5,FALSE)=0,"",VLOOKUP(B79,'ﾃﾞｰﾀ項目定義'!$A$4:$E$1011,5,FALSE))</f>
        <v>発注側の荷受担当者(ｶﾅ名称 or ｺ-ﾄﾞ)</v>
      </c>
    </row>
    <row r="80" spans="1:9" ht="13.5">
      <c r="A80" s="124">
        <f t="shared" si="0"/>
        <v>77</v>
      </c>
      <c r="B80" s="86">
        <v>27303</v>
      </c>
      <c r="C80" s="77" t="str">
        <f>VLOOKUP(B80,'ﾃﾞｰﾀ項目定義'!$A$4:$E$1011,2,FALSE)</f>
        <v>荷受担当者(漢字）</v>
      </c>
      <c r="D80" s="78">
        <f>VLOOKUP(B80,'ﾃﾞｰﾀ項目定義'!$A$4:$E$1011,3,FALSE)</f>
        <v>24</v>
      </c>
      <c r="E80" s="78" t="str">
        <f>VLOOKUP(B80,'ﾃﾞｰﾀ項目定義'!$A$4:$E$1011,4,FALSE)</f>
        <v>K</v>
      </c>
      <c r="F80" s="80"/>
      <c r="G80" s="79" t="s">
        <v>1055</v>
      </c>
      <c r="H80" s="80"/>
      <c r="I80" s="67" t="str">
        <f>IF(VLOOKUP(B80,'ﾃﾞｰﾀ項目定義'!$A$4:$E$1011,5,FALSE)=0,"",VLOOKUP(B80,'ﾃﾞｰﾀ項目定義'!$A$4:$E$1011,5,FALSE))</f>
        <v>発注側の荷受担当者(漢字名称)</v>
      </c>
    </row>
    <row r="81" spans="1:9" ht="27">
      <c r="A81" s="124">
        <f t="shared" si="0"/>
        <v>78</v>
      </c>
      <c r="B81" s="86">
        <v>27304</v>
      </c>
      <c r="C81" s="77" t="str">
        <f>VLOOKUP(B81,'ﾃﾞｰﾀ項目定義'!$A$4:$E$1011,2,FALSE)</f>
        <v>荷主ｺｰﾄﾞ</v>
      </c>
      <c r="D81" s="78">
        <f>VLOOKUP(B81,'ﾃﾞｰﾀ項目定義'!$A$4:$E$1011,3,FALSE)</f>
        <v>12</v>
      </c>
      <c r="E81" s="78" t="str">
        <f>VLOOKUP(B81,'ﾃﾞｰﾀ項目定義'!$A$4:$E$1011,4,FALSE)</f>
        <v>X</v>
      </c>
      <c r="F81" s="80"/>
      <c r="G81" s="79" t="s">
        <v>1055</v>
      </c>
      <c r="H81" s="80"/>
      <c r="I81" s="67" t="str">
        <f>IF(VLOOKUP(B81,'ﾃﾞｰﾀ項目定義'!$A$4:$E$1011,5,FALSE)=0,"",VLOOKUP(B81,'ﾃﾞｰﾀ項目定義'!$A$4:$E$1011,5,FALSE))</f>
        <v>受注側にて発行される納品書上の荷元を示すコード
(二者間で取引上使用されているｺｰﾄﾞ)</v>
      </c>
    </row>
    <row r="82" spans="1:9" ht="13.5">
      <c r="A82" s="124">
        <f t="shared" si="0"/>
        <v>79</v>
      </c>
      <c r="B82" s="86">
        <v>27305</v>
      </c>
      <c r="C82" s="77" t="str">
        <f>VLOOKUP(B82,'ﾃﾞｰﾀ項目定義'!$A$4:$E$1011,2,FALSE)</f>
        <v>荷主郵便番号</v>
      </c>
      <c r="D82" s="78" t="str">
        <f>VLOOKUP(B82,'ﾃﾞｰﾀ項目定義'!$A$4:$E$1011,3,FALSE)</f>
        <v>7</v>
      </c>
      <c r="E82" s="78" t="str">
        <f>VLOOKUP(B82,'ﾃﾞｰﾀ項目定義'!$A$4:$E$1011,4,FALSE)</f>
        <v>X</v>
      </c>
      <c r="F82" s="80"/>
      <c r="G82" s="79" t="s">
        <v>1055</v>
      </c>
      <c r="H82" s="80"/>
      <c r="I82" s="67" t="str">
        <f>IF(VLOOKUP(B82,'ﾃﾞｰﾀ項目定義'!$A$4:$E$1011,5,FALSE)=0,"",VLOOKUP(B82,'ﾃﾞｰﾀ項目定義'!$A$4:$E$1011,5,FALSE))</f>
        <v>受注側にて発行される納品書上の荷元郵便番号</v>
      </c>
    </row>
    <row r="83" spans="1:9" ht="13.5">
      <c r="A83" s="124">
        <f t="shared" si="0"/>
        <v>80</v>
      </c>
      <c r="B83" s="86">
        <v>27306</v>
      </c>
      <c r="C83" s="77" t="str">
        <f>VLOOKUP(B83,'ﾃﾞｰﾀ項目定義'!$A$4:$E$1011,2,FALSE)</f>
        <v>荷主名称(半角）</v>
      </c>
      <c r="D83" s="78">
        <f>VLOOKUP(B83,'ﾃﾞｰﾀ項目定義'!$A$4:$E$1011,3,FALSE)</f>
        <v>100</v>
      </c>
      <c r="E83" s="78" t="str">
        <f>VLOOKUP(B83,'ﾃﾞｰﾀ項目定義'!$A$4:$E$1011,4,FALSE)</f>
        <v>X</v>
      </c>
      <c r="F83" s="80"/>
      <c r="G83" s="79" t="s">
        <v>1055</v>
      </c>
      <c r="H83" s="80"/>
      <c r="I83" s="67" t="str">
        <f>IF(VLOOKUP(B83,'ﾃﾞｰﾀ項目定義'!$A$4:$E$1011,5,FALSE)=0,"",VLOOKUP(B83,'ﾃﾞｰﾀ項目定義'!$A$4:$E$1011,5,FALSE))</f>
        <v>受注側にて発行される納品書上の荷元名称</v>
      </c>
    </row>
    <row r="84" spans="1:9" ht="13.5">
      <c r="A84" s="124">
        <f t="shared" si="0"/>
        <v>81</v>
      </c>
      <c r="B84" s="86">
        <v>27307</v>
      </c>
      <c r="C84" s="77" t="str">
        <f>VLOOKUP(B84,'ﾃﾞｰﾀ項目定義'!$A$4:$E$1011,2,FALSE)</f>
        <v>荷主名称（全角）</v>
      </c>
      <c r="D84" s="78">
        <f>VLOOKUP(B84,'ﾃﾞｰﾀ項目定義'!$A$4:$E$1011,3,FALSE)</f>
        <v>100</v>
      </c>
      <c r="E84" s="78" t="str">
        <f>VLOOKUP(B84,'ﾃﾞｰﾀ項目定義'!$A$4:$E$1011,4,FALSE)</f>
        <v>K</v>
      </c>
      <c r="F84" s="80"/>
      <c r="G84" s="79" t="s">
        <v>1055</v>
      </c>
      <c r="H84" s="80"/>
      <c r="I84" s="67" t="str">
        <f>IF(VLOOKUP(B84,'ﾃﾞｰﾀ項目定義'!$A$4:$E$1011,5,FALSE)=0,"",VLOOKUP(B84,'ﾃﾞｰﾀ項目定義'!$A$4:$E$1011,5,FALSE))</f>
        <v>受注側にて発行される納品書上の荷元名称</v>
      </c>
    </row>
    <row r="85" spans="1:9" ht="13.5">
      <c r="A85" s="124">
        <f t="shared" si="0"/>
        <v>82</v>
      </c>
      <c r="B85" s="86">
        <v>27308</v>
      </c>
      <c r="C85" s="77" t="str">
        <f>VLOOKUP(B85,'ﾃﾞｰﾀ項目定義'!$A$4:$E$1011,2,FALSE)</f>
        <v>荷主部門名称(半角）</v>
      </c>
      <c r="D85" s="78">
        <f>VLOOKUP(B85,'ﾃﾞｰﾀ項目定義'!$A$4:$E$1011,3,FALSE)</f>
        <v>50</v>
      </c>
      <c r="E85" s="78" t="str">
        <f>VLOOKUP(B85,'ﾃﾞｰﾀ項目定義'!$A$4:$E$1011,4,FALSE)</f>
        <v>X</v>
      </c>
      <c r="F85" s="80"/>
      <c r="G85" s="79" t="s">
        <v>1055</v>
      </c>
      <c r="H85" s="80"/>
      <c r="I85" s="67" t="str">
        <f>IF(VLOOKUP(B85,'ﾃﾞｰﾀ項目定義'!$A$4:$E$1011,5,FALSE)=0,"",VLOOKUP(B85,'ﾃﾞｰﾀ項目定義'!$A$4:$E$1011,5,FALSE))</f>
        <v>受注側にて発行される納品書上の荷元部門名称</v>
      </c>
    </row>
    <row r="86" spans="1:9" ht="13.5">
      <c r="A86" s="124">
        <f t="shared" si="0"/>
        <v>83</v>
      </c>
      <c r="B86" s="86">
        <v>27309</v>
      </c>
      <c r="C86" s="77" t="str">
        <f>VLOOKUP(B86,'ﾃﾞｰﾀ項目定義'!$A$4:$E$1011,2,FALSE)</f>
        <v>荷主部門名称（全角）</v>
      </c>
      <c r="D86" s="78">
        <f>VLOOKUP(B86,'ﾃﾞｰﾀ項目定義'!$A$4:$E$1011,3,FALSE)</f>
        <v>50</v>
      </c>
      <c r="E86" s="78" t="str">
        <f>VLOOKUP(B86,'ﾃﾞｰﾀ項目定義'!$A$4:$E$1011,4,FALSE)</f>
        <v>K</v>
      </c>
      <c r="F86" s="80"/>
      <c r="G86" s="79" t="s">
        <v>1055</v>
      </c>
      <c r="H86" s="80"/>
      <c r="I86" s="67" t="str">
        <f>IF(VLOOKUP(B86,'ﾃﾞｰﾀ項目定義'!$A$4:$E$1011,5,FALSE)=0,"",VLOOKUP(B86,'ﾃﾞｰﾀ項目定義'!$A$4:$E$1011,5,FALSE))</f>
        <v>受注側にて発行される納品書上の荷元部門名称</v>
      </c>
    </row>
    <row r="87" spans="1:9" ht="13.5">
      <c r="A87" s="124">
        <f t="shared" si="0"/>
        <v>84</v>
      </c>
      <c r="B87" s="86">
        <v>27310</v>
      </c>
      <c r="C87" s="77" t="str">
        <f>VLOOKUP(B87,'ﾃﾞｰﾀ項目定義'!$A$4:$E$1011,2,FALSE)</f>
        <v>荷主住所(半角）</v>
      </c>
      <c r="D87" s="78">
        <f>VLOOKUP(B87,'ﾃﾞｰﾀ項目定義'!$A$4:$E$1011,3,FALSE)</f>
        <v>180</v>
      </c>
      <c r="E87" s="78" t="str">
        <f>VLOOKUP(B87,'ﾃﾞｰﾀ項目定義'!$A$4:$E$1011,4,FALSE)</f>
        <v>X</v>
      </c>
      <c r="F87" s="80"/>
      <c r="G87" s="79" t="s">
        <v>1055</v>
      </c>
      <c r="H87" s="80"/>
      <c r="I87" s="67" t="str">
        <f>IF(VLOOKUP(B87,'ﾃﾞｰﾀ項目定義'!$A$4:$E$1011,5,FALSE)=0,"",VLOOKUP(B87,'ﾃﾞｰﾀ項目定義'!$A$4:$E$1011,5,FALSE))</f>
        <v>受注側にて発行される納品書上の荷元住所</v>
      </c>
    </row>
    <row r="88" spans="1:9" ht="13.5">
      <c r="A88" s="124">
        <f t="shared" si="0"/>
        <v>85</v>
      </c>
      <c r="B88" s="86">
        <v>27311</v>
      </c>
      <c r="C88" s="77" t="str">
        <f>VLOOKUP(B88,'ﾃﾞｰﾀ項目定義'!$A$4:$E$1011,2,FALSE)</f>
        <v>荷主住所（全角）</v>
      </c>
      <c r="D88" s="78">
        <f>VLOOKUP(B88,'ﾃﾞｰﾀ項目定義'!$A$4:$E$1011,3,FALSE)</f>
        <v>180</v>
      </c>
      <c r="E88" s="78" t="str">
        <f>VLOOKUP(B88,'ﾃﾞｰﾀ項目定義'!$A$4:$E$1011,4,FALSE)</f>
        <v>K</v>
      </c>
      <c r="F88" s="80"/>
      <c r="G88" s="79" t="s">
        <v>1055</v>
      </c>
      <c r="H88" s="80"/>
      <c r="I88" s="67" t="str">
        <f>IF(VLOOKUP(B88,'ﾃﾞｰﾀ項目定義'!$A$4:$E$1011,5,FALSE)=0,"",VLOOKUP(B88,'ﾃﾞｰﾀ項目定義'!$A$4:$E$1011,5,FALSE))</f>
        <v>受注側にて発行される納品書上の荷元住所</v>
      </c>
    </row>
    <row r="89" spans="1:9" ht="27">
      <c r="A89" s="124">
        <f t="shared" si="0"/>
        <v>86</v>
      </c>
      <c r="B89" s="86">
        <v>27312</v>
      </c>
      <c r="C89" s="77" t="str">
        <f>VLOOKUP(B89,'ﾃﾞｰﾀ項目定義'!$A$4:$E$1011,2,FALSE)</f>
        <v>荷主電話番号</v>
      </c>
      <c r="D89" s="78">
        <f>VLOOKUP(B89,'ﾃﾞｰﾀ項目定義'!$A$4:$E$1011,3,FALSE)</f>
        <v>15</v>
      </c>
      <c r="E89" s="78" t="str">
        <f>VLOOKUP(B89,'ﾃﾞｰﾀ項目定義'!$A$4:$E$1011,4,FALSE)</f>
        <v>X</v>
      </c>
      <c r="F89" s="80"/>
      <c r="G89" s="79" t="s">
        <v>1055</v>
      </c>
      <c r="H89" s="80"/>
      <c r="I89" s="67" t="str">
        <f>IF(VLOOKUP(B89,'ﾃﾞｰﾀ項目定義'!$A$4:$E$1011,5,FALSE)=0,"",VLOOKUP(B89,'ﾃﾞｰﾀ項目定義'!$A$4:$E$1011,5,FALSE))</f>
        <v>受注側にて発行される納品書上の荷元電話番号
(「－」、「（ ）」の使用は二社間で取決めを行う)</v>
      </c>
    </row>
    <row r="90" spans="1:9" s="64" customFormat="1" ht="27">
      <c r="A90" s="89">
        <f>A89+1</f>
        <v>87</v>
      </c>
      <c r="B90" s="112">
        <v>27313</v>
      </c>
      <c r="C90" s="77" t="str">
        <f>VLOOKUP(B90,'ﾃﾞｰﾀ項目定義'!$A$4:$E$1011,2,FALSE)</f>
        <v>荷主FAX番号</v>
      </c>
      <c r="D90" s="78">
        <f>VLOOKUP(B90,'ﾃﾞｰﾀ項目定義'!$A$4:$E$1011,3,FALSE)</f>
        <v>15</v>
      </c>
      <c r="E90" s="78" t="str">
        <f>VLOOKUP(B90,'ﾃﾞｰﾀ項目定義'!$A$4:$E$1011,4,FALSE)</f>
        <v>X</v>
      </c>
      <c r="F90" s="77"/>
      <c r="G90" s="78" t="s">
        <v>772</v>
      </c>
      <c r="H90" s="78"/>
      <c r="I90" s="67" t="str">
        <f>IF(VLOOKUP(B90,'ﾃﾞｰﾀ項目定義'!$A$4:$E$1011,5,FALSE)=0,"",VLOOKUP(B90,'ﾃﾞｰﾀ項目定義'!$A$4:$E$1011,5,FALSE))</f>
        <v>受注側にて発行される納品書上の荷元ＦＡＸ番号
(「－」、「（ ）」の使用は二社間で取決めを行う)</v>
      </c>
    </row>
    <row r="91" spans="1:9" s="64" customFormat="1" ht="13.5">
      <c r="A91" s="89">
        <f>A90+1</f>
        <v>88</v>
      </c>
      <c r="B91" s="112">
        <v>27327</v>
      </c>
      <c r="C91" s="77" t="str">
        <f>VLOOKUP(B91,'ﾃﾞｰﾀ項目定義'!$A$4:$E$1011,2,FALSE)</f>
        <v>エンドユーザー名称</v>
      </c>
      <c r="D91" s="78">
        <f>VLOOKUP(B91,'ﾃﾞｰﾀ項目定義'!$A$4:$E$1011,3,FALSE)</f>
        <v>40</v>
      </c>
      <c r="E91" s="78" t="str">
        <f>VLOOKUP(B91,'ﾃﾞｰﾀ項目定義'!$A$4:$E$1011,4,FALSE)</f>
        <v>K</v>
      </c>
      <c r="F91" s="77"/>
      <c r="G91" s="78" t="s">
        <v>772</v>
      </c>
      <c r="H91" s="78"/>
      <c r="I91" s="67" t="str">
        <f>IF(VLOOKUP(B91,'ﾃﾞｰﾀ項目定義'!$A$4:$E$1011,5,FALSE)=0,"",VLOOKUP(B91,'ﾃﾞｰﾀ項目定義'!$A$4:$E$1011,5,FALSE))</f>
        <v>エンドユーザの名称。</v>
      </c>
    </row>
    <row r="92" spans="1:9" s="64" customFormat="1" ht="14.25" thickBot="1">
      <c r="A92" s="113">
        <f>A91+1</f>
        <v>89</v>
      </c>
      <c r="B92" s="114">
        <v>27330</v>
      </c>
      <c r="C92" s="82" t="str">
        <f>VLOOKUP(B92,'ﾃﾞｰﾀ項目定義'!$A$4:$E$1011,2,FALSE)</f>
        <v>自由使用欄</v>
      </c>
      <c r="D92" s="83">
        <f>VLOOKUP(B92,'ﾃﾞｰﾀ項目定義'!$A$4:$E$1011,3,FALSE)</f>
        <v>30</v>
      </c>
      <c r="E92" s="83" t="str">
        <f>VLOOKUP(B92,'ﾃﾞｰﾀ項目定義'!$A$4:$E$1011,4,FALSE)</f>
        <v>X</v>
      </c>
      <c r="F92" s="82"/>
      <c r="G92" s="83" t="s">
        <v>773</v>
      </c>
      <c r="H92" s="83">
        <v>50</v>
      </c>
      <c r="I92" s="115" t="str">
        <f>IF(VLOOKUP(B92,'ﾃﾞｰﾀ項目定義'!$A$4:$E$1011,5,FALSE)=0,"",VLOOKUP(B92,'ﾃﾞｰﾀ項目定義'!$A$4:$E$1011,5,FALSE))</f>
        <v>ﾏﾙﾁ明細。１明細には１情報として使用し、１明細内に複数の情報をセットしない。</v>
      </c>
    </row>
  </sheetData>
  <printOptions/>
  <pageMargins left="0.5905511811023623" right="0.5905511811023623" top="0.5905511811023623" bottom="0.7874015748031497" header="0.3937007874015748" footer="0.3937007874015748"/>
  <pageSetup fitToHeight="3" fitToWidth="1" horizontalDpi="300" verticalDpi="300" orientation="landscape" paperSize="9" r:id="rId3"/>
  <headerFooter alignWithMargins="0">
    <oddHeader>&amp;R印刷日：&amp;D</oddHeader>
    <oddFooter>&amp;C&amp;P / &amp;N ﾍﾟｰｼﾞ</oddFooter>
  </headerFooter>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I54"/>
  <sheetViews>
    <sheetView zoomScale="80" zoomScaleNormal="80" workbookViewId="0" topLeftCell="A1">
      <pane ySplit="3" topLeftCell="BM4" activePane="bottomLeft" state="frozen"/>
      <selection pane="topLeft" activeCell="A1" sqref="A1"/>
      <selection pane="bottomLeft" activeCell="I4" sqref="I4"/>
    </sheetView>
  </sheetViews>
  <sheetFormatPr defaultColWidth="9.00390625" defaultRowHeight="13.5"/>
  <cols>
    <col min="1" max="1" width="4.125" style="69" customWidth="1"/>
    <col min="2" max="2" width="5.625" style="69" customWidth="1"/>
    <col min="3" max="3" width="25.625" style="69" customWidth="1"/>
    <col min="4" max="4" width="6.625" style="69" bestFit="1" customWidth="1"/>
    <col min="5" max="6" width="5.125" style="69" bestFit="1" customWidth="1"/>
    <col min="7" max="8" width="5.25390625" style="69" customWidth="1"/>
    <col min="9" max="9" width="70.625" style="69" customWidth="1"/>
    <col min="10" max="16384" width="9.00390625" style="69" customWidth="1"/>
  </cols>
  <sheetData>
    <row r="1" spans="1:9" ht="17.25">
      <c r="A1" s="18" t="str">
        <f>ﾒｯｾｰｼﾞﾌﾛｰ!D27</f>
        <v>入荷情報</v>
      </c>
      <c r="B1" s="4"/>
      <c r="C1" s="5"/>
      <c r="D1" s="5"/>
      <c r="E1" s="5"/>
      <c r="F1" s="5"/>
      <c r="G1" s="5"/>
      <c r="H1" s="5"/>
      <c r="I1" s="26" t="str">
        <f>'ﾃﾞｰﾀ項目定義'!$E$1</f>
        <v>ＢＰＩＤ ＝ ＨＷＳＷ００１Ａ</v>
      </c>
    </row>
    <row r="2" ht="18" thickBot="1">
      <c r="I2" s="27" t="str">
        <f>'ﾒｯｾｰｼﾞ一覧'!B59&amp;'ﾒｯｾｰｼﾞ一覧'!E59</f>
        <v>情報区分コード ＝ ０５４０</v>
      </c>
    </row>
    <row r="3" spans="1:9" s="64" customFormat="1" ht="27.75" customHeight="1" thickBot="1">
      <c r="A3" s="106" t="s">
        <v>915</v>
      </c>
      <c r="B3" s="107" t="s">
        <v>19</v>
      </c>
      <c r="C3" s="108" t="s">
        <v>916</v>
      </c>
      <c r="D3" s="108" t="s">
        <v>917</v>
      </c>
      <c r="E3" s="108" t="s">
        <v>918</v>
      </c>
      <c r="F3" s="108" t="s">
        <v>919</v>
      </c>
      <c r="G3" s="107" t="s">
        <v>770</v>
      </c>
      <c r="H3" s="107" t="s">
        <v>771</v>
      </c>
      <c r="I3" s="65" t="s">
        <v>920</v>
      </c>
    </row>
    <row r="4" spans="1:9" ht="13.5">
      <c r="A4" s="121">
        <v>1</v>
      </c>
      <c r="B4" s="110">
        <v>27001</v>
      </c>
      <c r="C4" s="110" t="str">
        <f>VLOOKUP(B4,'ﾃﾞｰﾀ項目定義'!$A$4:$E$84,2,FALSE)</f>
        <v>ﾃﾞｰﾀ処理番号</v>
      </c>
      <c r="D4" s="111" t="str">
        <f>VLOOKUP(B4,'ﾃﾞｰﾀ項目定義'!$A$4:$E$84,3,FALSE)</f>
        <v>5</v>
      </c>
      <c r="E4" s="111" t="str">
        <f>VLOOKUP(B4,'ﾃﾞｰﾀ項目定義'!$A$4:$E$84,4,FALSE)</f>
        <v>9</v>
      </c>
      <c r="F4" s="122">
        <v>3</v>
      </c>
      <c r="G4" s="122"/>
      <c r="H4" s="122"/>
      <c r="I4" s="66" t="str">
        <f>IF(VLOOKUP(B4,'ﾃﾞｰﾀ項目定義'!$A$4:$E$84,5,FALSE)=0,"",VLOOKUP(B4,'ﾃﾞｰﾀ項目定義'!$A$4:$E$84,5,FALSE))</f>
        <v>ﾃﾞｰﾀ処理番号。受信側でﾒｯｾｰｼﾞを処理する際の順位を示す番号。</v>
      </c>
    </row>
    <row r="5" spans="1:9" ht="13.5">
      <c r="A5" s="124">
        <f aca="true" t="shared" si="0" ref="A5:A52">SUM(A4+1)</f>
        <v>2</v>
      </c>
      <c r="B5" s="77">
        <v>27002</v>
      </c>
      <c r="C5" s="77" t="str">
        <f>VLOOKUP(B5,'ﾃﾞｰﾀ項目定義'!$A$4:$E$84,2,FALSE)</f>
        <v>情報区分ｺｰﾄﾞ</v>
      </c>
      <c r="D5" s="78" t="str">
        <f>VLOOKUP(B5,'ﾃﾞｰﾀ項目定義'!$A$4:$E$84,3,FALSE)</f>
        <v>4</v>
      </c>
      <c r="E5" s="78" t="str">
        <f>VLOOKUP(B5,'ﾃﾞｰﾀ項目定義'!$A$4:$E$84,4,FALSE)</f>
        <v>X</v>
      </c>
      <c r="F5" s="79">
        <v>3</v>
      </c>
      <c r="G5" s="79"/>
      <c r="H5" s="79"/>
      <c r="I5" s="67" t="str">
        <f>'ﾃﾞｰﾀ項目定義'!E5&amp;" ("&amp;A1&amp;" = "&amp;'ﾒｯｾｰｼﾞ一覧'!E59&amp;")"</f>
        <v>情報の種類を示すｺｰﾄﾞ (入荷情報 = ０５４０)</v>
      </c>
    </row>
    <row r="6" spans="1:9" ht="13.5">
      <c r="A6" s="124">
        <f t="shared" si="0"/>
        <v>3</v>
      </c>
      <c r="B6" s="77">
        <v>27003</v>
      </c>
      <c r="C6" s="77" t="str">
        <f>VLOOKUP(B6,'ﾃﾞｰﾀ項目定義'!$A$4:$E$84,2,FALSE)</f>
        <v>ﾃﾞｰﾀ作成日</v>
      </c>
      <c r="D6" s="78" t="str">
        <f>VLOOKUP(B6,'ﾃﾞｰﾀ項目定義'!$A$4:$E$84,3,FALSE)</f>
        <v>8</v>
      </c>
      <c r="E6" s="78" t="str">
        <f>VLOOKUP(B6,'ﾃﾞｰﾀ項目定義'!$A$4:$E$84,4,FALSE)</f>
        <v>Y</v>
      </c>
      <c r="F6" s="79">
        <v>3</v>
      </c>
      <c r="G6" s="79"/>
      <c r="H6" s="79"/>
      <c r="I6" s="67" t="str">
        <f>IF(VLOOKUP(B6,'ﾃﾞｰﾀ項目定義'!$A$4:$E$84,5,FALSE)=0,"",VLOOKUP(B6,'ﾃﾞｰﾀ項目定義'!$A$4:$E$84,5,FALSE))</f>
        <v>ﾃﾞｰﾀ作成生年月日</v>
      </c>
    </row>
    <row r="7" spans="1:9" s="64" customFormat="1" ht="13.5">
      <c r="A7" s="89">
        <f>SUM(A6+1)</f>
        <v>4</v>
      </c>
      <c r="B7" s="77">
        <v>27187</v>
      </c>
      <c r="C7" s="93" t="str">
        <f>VLOOKUP(B7,'ﾃﾞｰﾀ項目定義'!$A$4:$E$1011,2,FALSE)</f>
        <v>ﾃﾞｰﾀ作成時間</v>
      </c>
      <c r="D7" s="78">
        <f>VLOOKUP(B7,'ﾃﾞｰﾀ項目定義'!$A$4:$E$1011,3,FALSE)</f>
        <v>6</v>
      </c>
      <c r="E7" s="78">
        <f>VLOOKUP(B7,'ﾃﾞｰﾀ項目定義'!$A$4:$E$1011,4,FALSE)</f>
        <v>9</v>
      </c>
      <c r="F7" s="78"/>
      <c r="G7" s="78"/>
      <c r="H7" s="78"/>
      <c r="I7" s="67" t="str">
        <f>IF(VLOOKUP(B7,'ﾃﾞｰﾀ項目定義'!$A$4:$E$1011,5,FALSE)=0,"",VLOOKUP(B7,'ﾃﾞｰﾀ項目定義'!$A$4:$E$1011,5,FALSE))</f>
        <v>ﾃﾞｰﾀ作成時刻。HHMMSS（HH：00～24、MM：00～59、SS：00～59）</v>
      </c>
    </row>
    <row r="8" spans="1:9" ht="13.5">
      <c r="A8" s="124">
        <f>SUM(A7+1)</f>
        <v>5</v>
      </c>
      <c r="B8" s="77">
        <v>27004</v>
      </c>
      <c r="C8" s="77" t="str">
        <f>VLOOKUP(B8,'ﾃﾞｰﾀ項目定義'!$A$4:$E$84,2,FALSE)</f>
        <v>発注者ｺｰﾄﾞ</v>
      </c>
      <c r="D8" s="78" t="str">
        <f>VLOOKUP(B8,'ﾃﾞｰﾀ項目定義'!$A$4:$E$84,3,FALSE)</f>
        <v>12</v>
      </c>
      <c r="E8" s="78" t="str">
        <f>VLOOKUP(B8,'ﾃﾞｰﾀ項目定義'!$A$4:$E$84,4,FALSE)</f>
        <v>X</v>
      </c>
      <c r="F8" s="79">
        <v>3</v>
      </c>
      <c r="G8" s="79"/>
      <c r="H8" s="79"/>
      <c r="I8" s="67" t="str">
        <f>IF(VLOOKUP(B8,'ﾃﾞｰﾀ項目定義'!$A$4:$E$84,5,FALSE)=0,"",VLOOKUP(B8,'ﾃﾞｰﾀ項目定義'!$A$4:$E$84,5,FALSE))</f>
        <v>発注側統一企業ｺｰﾄﾞ</v>
      </c>
    </row>
    <row r="9" spans="1:9" ht="13.5">
      <c r="A9" s="124">
        <f t="shared" si="0"/>
        <v>6</v>
      </c>
      <c r="B9" s="77">
        <v>27005</v>
      </c>
      <c r="C9" s="77" t="str">
        <f>VLOOKUP(B9,'ﾃﾞｰﾀ項目定義'!$A$4:$E$84,2,FALSE)</f>
        <v>受注者ｺｰﾄﾞ</v>
      </c>
      <c r="D9" s="78" t="str">
        <f>VLOOKUP(B9,'ﾃﾞｰﾀ項目定義'!$A$4:$E$84,3,FALSE)</f>
        <v>12</v>
      </c>
      <c r="E9" s="78" t="str">
        <f>VLOOKUP(B9,'ﾃﾞｰﾀ項目定義'!$A$4:$E$84,4,FALSE)</f>
        <v>X</v>
      </c>
      <c r="F9" s="79">
        <v>3</v>
      </c>
      <c r="G9" s="79"/>
      <c r="H9" s="79"/>
      <c r="I9" s="67" t="str">
        <f>IF(VLOOKUP(B9,'ﾃﾞｰﾀ項目定義'!$A$4:$E$84,5,FALSE)=0,"",VLOOKUP(B9,'ﾃﾞｰﾀ項目定義'!$A$4:$E$84,5,FALSE))</f>
        <v>受注側統一企業ｺｰﾄﾞ</v>
      </c>
    </row>
    <row r="10" spans="1:9" ht="13.5">
      <c r="A10" s="124">
        <f t="shared" si="0"/>
        <v>7</v>
      </c>
      <c r="B10" s="77">
        <v>27006</v>
      </c>
      <c r="C10" s="77" t="str">
        <f>VLOOKUP(B10,'ﾃﾞｰﾀ項目定義'!$A$4:$E$84,2,FALSE)</f>
        <v>発注部門ｺｰﾄﾞ</v>
      </c>
      <c r="D10" s="78" t="str">
        <f>VLOOKUP(B10,'ﾃﾞｰﾀ項目定義'!$A$4:$E$84,3,FALSE)</f>
        <v>8</v>
      </c>
      <c r="E10" s="78" t="str">
        <f>VLOOKUP(B10,'ﾃﾞｰﾀ項目定義'!$A$4:$E$84,4,FALSE)</f>
        <v>X</v>
      </c>
      <c r="F10" s="79"/>
      <c r="G10" s="79"/>
      <c r="H10" s="79"/>
      <c r="I10" s="67" t="str">
        <f>IF(VLOOKUP(B10,'ﾃﾞｰﾀ項目定義'!$A$4:$E$84,5,FALSE)=0,"",VLOOKUP(B10,'ﾃﾞｰﾀ項目定義'!$A$4:$E$84,5,FALSE))</f>
        <v>発注側部門ｺｰﾄﾞ</v>
      </c>
    </row>
    <row r="11" spans="1:9" ht="13.5">
      <c r="A11" s="124">
        <f t="shared" si="0"/>
        <v>8</v>
      </c>
      <c r="B11" s="77">
        <v>27007</v>
      </c>
      <c r="C11" s="77" t="str">
        <f>VLOOKUP(B11,'ﾃﾞｰﾀ項目定義'!$A$4:$E$84,2,FALSE)</f>
        <v>受注部門ｺｰﾄﾞ</v>
      </c>
      <c r="D11" s="78">
        <f>VLOOKUP(B11,'ﾃﾞｰﾀ項目定義'!$A$4:$E$84,3,FALSE)</f>
        <v>8</v>
      </c>
      <c r="E11" s="78" t="str">
        <f>VLOOKUP(B11,'ﾃﾞｰﾀ項目定義'!$A$4:$E$84,4,FALSE)</f>
        <v>X</v>
      </c>
      <c r="F11" s="79"/>
      <c r="G11" s="79"/>
      <c r="H11" s="79"/>
      <c r="I11" s="67" t="str">
        <f>IF(VLOOKUP(B11,'ﾃﾞｰﾀ項目定義'!$A$4:$E$84,5,FALSE)=0,"",VLOOKUP(B11,'ﾃﾞｰﾀ項目定義'!$A$4:$E$84,5,FALSE))</f>
        <v>受注側部門ｺｰﾄﾞ</v>
      </c>
    </row>
    <row r="12" spans="1:9" s="64" customFormat="1" ht="13.5">
      <c r="A12" s="124">
        <f t="shared" si="0"/>
        <v>9</v>
      </c>
      <c r="B12" s="77">
        <v>27008</v>
      </c>
      <c r="C12" s="93" t="str">
        <f>VLOOKUP(B12,'ﾃﾞｰﾀ項目定義'!$A$4:$E$1011,2,FALSE)</f>
        <v>訂正区分</v>
      </c>
      <c r="D12" s="78" t="str">
        <f>VLOOKUP(B12,'ﾃﾞｰﾀ項目定義'!$A$4:$E$1011,3,FALSE)</f>
        <v>1</v>
      </c>
      <c r="E12" s="78" t="str">
        <f>VLOOKUP(B12,'ﾃﾞｰﾀ項目定義'!$A$4:$E$1011,4,FALSE)</f>
        <v>X</v>
      </c>
      <c r="F12" s="78">
        <v>3</v>
      </c>
      <c r="G12" s="78"/>
      <c r="H12" s="78"/>
      <c r="I12" s="68" t="s">
        <v>345</v>
      </c>
    </row>
    <row r="13" spans="1:9" ht="13.5">
      <c r="A13" s="124">
        <f t="shared" si="0"/>
        <v>10</v>
      </c>
      <c r="B13" s="77">
        <v>27011</v>
      </c>
      <c r="C13" s="77" t="str">
        <f>VLOOKUP(B13,'ﾃﾞｰﾀ項目定義'!$A$4:$E$84,2,FALSE)</f>
        <v>注文番号</v>
      </c>
      <c r="D13" s="78" t="str">
        <f>VLOOKUP(B13,'ﾃﾞｰﾀ項目定義'!$A$4:$E$84,3,FALSE)</f>
        <v>23</v>
      </c>
      <c r="E13" s="78" t="str">
        <f>VLOOKUP(B13,'ﾃﾞｰﾀ項目定義'!$A$4:$E$84,4,FALSE)</f>
        <v>X</v>
      </c>
      <c r="F13" s="79">
        <v>2</v>
      </c>
      <c r="G13" s="79"/>
      <c r="H13" s="79"/>
      <c r="I13" s="67" t="str">
        <f>IF(VLOOKUP(B13,'ﾃﾞｰﾀ項目定義'!$A$4:$E$84,5,FALSE)=0,"",VLOOKUP(B13,'ﾃﾞｰﾀ項目定義'!$A$4:$E$84,5,FALSE))</f>
        <v>注文書の注文書番号（通常は発注者採番）</v>
      </c>
    </row>
    <row r="14" spans="1:9" ht="13.5">
      <c r="A14" s="124">
        <f t="shared" si="0"/>
        <v>11</v>
      </c>
      <c r="B14" s="77">
        <v>27013</v>
      </c>
      <c r="C14" s="77" t="str">
        <f>VLOOKUP(B14,'ﾃﾞｰﾀ項目定義'!$A$4:$E$84,2,FALSE)</f>
        <v>受注番号</v>
      </c>
      <c r="D14" s="78" t="str">
        <f>VLOOKUP(B14,'ﾃﾞｰﾀ項目定義'!$A$4:$E$84,3,FALSE)</f>
        <v>23</v>
      </c>
      <c r="E14" s="78" t="str">
        <f>VLOOKUP(B14,'ﾃﾞｰﾀ項目定義'!$A$4:$E$84,4,FALSE)</f>
        <v>X</v>
      </c>
      <c r="F14" s="79">
        <v>2</v>
      </c>
      <c r="G14" s="79"/>
      <c r="H14" s="79"/>
      <c r="I14" s="67" t="str">
        <f>IF(VLOOKUP(B14,'ﾃﾞｰﾀ項目定義'!$A$4:$E$84,5,FALSE)=0,"",VLOOKUP(B14,'ﾃﾞｰﾀ項目定義'!$A$4:$E$84,5,FALSE))</f>
        <v>受注側管理番号</v>
      </c>
    </row>
    <row r="15" spans="1:9" s="64" customFormat="1" ht="13.5" customHeight="1">
      <c r="A15" s="124">
        <f t="shared" si="0"/>
        <v>12</v>
      </c>
      <c r="B15" s="77">
        <v>27014</v>
      </c>
      <c r="C15" s="77" t="str">
        <f>VLOOKUP(B15,'ﾃﾞｰﾀ項目定義'!$A$4:$E$84,2,FALSE)</f>
        <v>注文年月日</v>
      </c>
      <c r="D15" s="78" t="str">
        <f>VLOOKUP(B15,'ﾃﾞｰﾀ項目定義'!$A$4:$E$84,3,FALSE)</f>
        <v>8</v>
      </c>
      <c r="E15" s="78" t="str">
        <f>VLOOKUP(B15,'ﾃﾞｰﾀ項目定義'!$A$4:$E$84,4,FALSE)</f>
        <v>Y</v>
      </c>
      <c r="F15" s="79">
        <v>3</v>
      </c>
      <c r="G15" s="79"/>
      <c r="H15" s="79"/>
      <c r="I15" s="67" t="str">
        <f>IF(VLOOKUP(B15,'ﾃﾞｰﾀ項目定義'!$A$4:$E$84,5,FALSE)=0,"",VLOOKUP(B15,'ﾃﾞｰﾀ項目定義'!$A$4:$E$84,5,FALSE))</f>
        <v>発注者が発注行為を行った日付</v>
      </c>
    </row>
    <row r="16" spans="1:9" s="64" customFormat="1" ht="13.5">
      <c r="A16" s="124">
        <f t="shared" si="0"/>
        <v>13</v>
      </c>
      <c r="B16" s="77">
        <v>27016</v>
      </c>
      <c r="C16" s="77" t="str">
        <f>VLOOKUP(B16,'ﾃﾞｰﾀ項目定義'!$A$4:$E$84,2,FALSE)</f>
        <v>備考(半角）</v>
      </c>
      <c r="D16" s="78">
        <f>VLOOKUP(B16,'ﾃﾞｰﾀ項目定義'!$A$4:$E$84,3,FALSE)</f>
        <v>50</v>
      </c>
      <c r="E16" s="78" t="str">
        <f>VLOOKUP(B16,'ﾃﾞｰﾀ項目定義'!$A$4:$E$84,4,FALSE)</f>
        <v>X</v>
      </c>
      <c r="F16" s="78"/>
      <c r="G16" s="78"/>
      <c r="H16" s="78"/>
      <c r="I16" s="67" t="str">
        <f>IF(VLOOKUP(B16,'ﾃﾞｰﾀ項目定義'!$A$4:$E$84,5,FALSE)=0,"",VLOOKUP(B16,'ﾃﾞｰﾀ項目定義'!$A$4:$E$84,5,FALSE))</f>
        <v>ｶﾅ・英数字による備考。当該ﾒｯｾｰｼﾞに対するﾒｯｾｰｼﾞ作成側の追記事項</v>
      </c>
    </row>
    <row r="17" spans="1:9" s="64" customFormat="1" ht="13.5">
      <c r="A17" s="124">
        <f t="shared" si="0"/>
        <v>14</v>
      </c>
      <c r="B17" s="77">
        <v>27017</v>
      </c>
      <c r="C17" s="77" t="str">
        <f>VLOOKUP(B17,'ﾃﾞｰﾀ項目定義'!$A$4:$E$84,2,FALSE)</f>
        <v>備考(全角）</v>
      </c>
      <c r="D17" s="78">
        <f>VLOOKUP(B17,'ﾃﾞｰﾀ項目定義'!$A$4:$E$84,3,FALSE)</f>
        <v>100</v>
      </c>
      <c r="E17" s="78" t="str">
        <f>VLOOKUP(B17,'ﾃﾞｰﾀ項目定義'!$A$4:$E$84,4,FALSE)</f>
        <v>K</v>
      </c>
      <c r="F17" s="78"/>
      <c r="G17" s="78"/>
      <c r="H17" s="78"/>
      <c r="I17" s="67" t="str">
        <f>IF(VLOOKUP(B17,'ﾃﾞｰﾀ項目定義'!$A$4:$E$84,5,FALSE)=0,"",VLOOKUP(B17,'ﾃﾞｰﾀ項目定義'!$A$4:$E$84,5,FALSE))</f>
        <v>かな・漢字による備考。当該ﾒｯｾｰｼﾞに対するﾒｯｾｰｼﾞ作成側の追記事項</v>
      </c>
    </row>
    <row r="18" spans="1:9" s="64" customFormat="1" ht="13.5" customHeight="1">
      <c r="A18" s="124">
        <f t="shared" si="0"/>
        <v>15</v>
      </c>
      <c r="B18" s="77">
        <v>27375</v>
      </c>
      <c r="C18" s="77" t="str">
        <f>VLOOKUP(B18,'ﾃﾞｰﾀ項目定義'!$A$4:$E$1011,2,FALSE)</f>
        <v>発注部門名(半角)</v>
      </c>
      <c r="D18" s="78">
        <f>VLOOKUP(B18,'ﾃﾞｰﾀ項目定義'!$A$4:$E$1011,3,FALSE)</f>
        <v>20</v>
      </c>
      <c r="E18" s="78" t="str">
        <f>VLOOKUP(B18,'ﾃﾞｰﾀ項目定義'!$A$4:$E$1011,4,FALSE)</f>
        <v>X</v>
      </c>
      <c r="F18" s="78"/>
      <c r="G18" s="78"/>
      <c r="H18" s="78"/>
      <c r="I18" s="67" t="str">
        <f>IF(VLOOKUP(B18,'ﾃﾞｰﾀ項目定義'!$A$4:$E$1011,5,FALSE)=0,"",VLOOKUP(B18,'ﾃﾞｰﾀ項目定義'!$A$4:$E$1011,5,FALSE))</f>
        <v>発注業務を行なう購買(発注)担当部門名</v>
      </c>
    </row>
    <row r="19" spans="1:9" s="64" customFormat="1" ht="13.5" customHeight="1">
      <c r="A19" s="124">
        <f t="shared" si="0"/>
        <v>16</v>
      </c>
      <c r="B19" s="77">
        <v>27376</v>
      </c>
      <c r="C19" s="77" t="str">
        <f>VLOOKUP(B19,'ﾃﾞｰﾀ項目定義'!$A$4:$E$1011,2,FALSE)</f>
        <v>発注部門名(全角)</v>
      </c>
      <c r="D19" s="78">
        <f>VLOOKUP(B19,'ﾃﾞｰﾀ項目定義'!$A$4:$E$1011,3,FALSE)</f>
        <v>40</v>
      </c>
      <c r="E19" s="78" t="str">
        <f>VLOOKUP(B19,'ﾃﾞｰﾀ項目定義'!$A$4:$E$1011,4,FALSE)</f>
        <v>K</v>
      </c>
      <c r="F19" s="78"/>
      <c r="G19" s="78"/>
      <c r="H19" s="78"/>
      <c r="I19" s="67" t="str">
        <f>IF(VLOOKUP(B19,'ﾃﾞｰﾀ項目定義'!$A$4:$E$1011,5,FALSE)=0,"",VLOOKUP(B19,'ﾃﾞｰﾀ項目定義'!$A$4:$E$1011,5,FALSE))</f>
        <v>発注業務を行なう購買(発注)担当部門名</v>
      </c>
    </row>
    <row r="20" spans="1:9" s="64" customFormat="1" ht="13.5" customHeight="1">
      <c r="A20" s="124">
        <f t="shared" si="0"/>
        <v>17</v>
      </c>
      <c r="B20" s="77">
        <v>27377</v>
      </c>
      <c r="C20" s="77" t="str">
        <f>VLOOKUP(B20,'ﾃﾞｰﾀ項目定義'!$A$4:$E$1011,2,FALSE)</f>
        <v>発注担当(半角）</v>
      </c>
      <c r="D20" s="78">
        <f>VLOOKUP(B20,'ﾃﾞｰﾀ項目定義'!$A$4:$E$1011,3,FALSE)</f>
        <v>12</v>
      </c>
      <c r="E20" s="78" t="str">
        <f>VLOOKUP(B20,'ﾃﾞｰﾀ項目定義'!$A$4:$E$1011,4,FALSE)</f>
        <v>X</v>
      </c>
      <c r="F20" s="78"/>
      <c r="G20" s="78"/>
      <c r="H20" s="78"/>
      <c r="I20" s="67" t="str">
        <f>IF(VLOOKUP(B20,'ﾃﾞｰﾀ項目定義'!$A$4:$E$1011,5,FALSE)=0,"",VLOOKUP(B20,'ﾃﾞｰﾀ項目定義'!$A$4:$E$1011,5,FALSE))</f>
        <v>発注業務を行なう購買(発注)担当(ｶﾅ名称 or ｺ-ﾄﾞ)（担当者氏名）</v>
      </c>
    </row>
    <row r="21" spans="1:9" s="64" customFormat="1" ht="13.5" customHeight="1">
      <c r="A21" s="124">
        <f t="shared" si="0"/>
        <v>18</v>
      </c>
      <c r="B21" s="77">
        <v>27378</v>
      </c>
      <c r="C21" s="77" t="str">
        <f>VLOOKUP(B21,'ﾃﾞｰﾀ項目定義'!$A$4:$E$1011,2,FALSE)</f>
        <v>発注担当(全角）</v>
      </c>
      <c r="D21" s="78">
        <f>VLOOKUP(B21,'ﾃﾞｰﾀ項目定義'!$A$4:$E$1011,3,FALSE)</f>
        <v>24</v>
      </c>
      <c r="E21" s="78" t="str">
        <f>VLOOKUP(B21,'ﾃﾞｰﾀ項目定義'!$A$4:$E$1011,4,FALSE)</f>
        <v>K</v>
      </c>
      <c r="F21" s="78"/>
      <c r="G21" s="78"/>
      <c r="H21" s="78"/>
      <c r="I21" s="67" t="str">
        <f>IF(VLOOKUP(B21,'ﾃﾞｰﾀ項目定義'!$A$4:$E$1011,5,FALSE)=0,"",VLOOKUP(B21,'ﾃﾞｰﾀ項目定義'!$A$4:$E$1011,5,FALSE))</f>
        <v>発注業務を行なう購買(発注)担当(漢字名称)（担当者氏名）</v>
      </c>
    </row>
    <row r="22" spans="1:9" s="64" customFormat="1" ht="13.5" customHeight="1">
      <c r="A22" s="124">
        <f t="shared" si="0"/>
        <v>19</v>
      </c>
      <c r="B22" s="77">
        <v>27368</v>
      </c>
      <c r="C22" s="77" t="str">
        <f>VLOOKUP(B22,'ﾃﾞｰﾀ項目定義'!$A$4:$E$1011,2,FALSE)</f>
        <v>発注依頼部門ｺｰﾄﾞ</v>
      </c>
      <c r="D22" s="78">
        <f>VLOOKUP(B22,'ﾃﾞｰﾀ項目定義'!$A$4:$E$1011,3,FALSE)</f>
        <v>8</v>
      </c>
      <c r="E22" s="78" t="str">
        <f>VLOOKUP(B22,'ﾃﾞｰﾀ項目定義'!$A$4:$E$1011,4,FALSE)</f>
        <v>X</v>
      </c>
      <c r="F22" s="78"/>
      <c r="G22" s="78"/>
      <c r="H22" s="78"/>
      <c r="I22" s="67" t="str">
        <f>IF(VLOOKUP(B22,'ﾃﾞｰﾀ項目定義'!$A$4:$E$1011,5,FALSE)=0,"",VLOOKUP(B22,'ﾃﾞｰﾀ項目定義'!$A$4:$E$1011,5,FALSE))</f>
        <v>発注担当（購買担当）に発注の依頼を行なう部門ｺｰﾄﾞ</v>
      </c>
    </row>
    <row r="23" spans="1:9" s="64" customFormat="1" ht="13.5" customHeight="1">
      <c r="A23" s="124">
        <f t="shared" si="0"/>
        <v>20</v>
      </c>
      <c r="B23" s="77">
        <v>27369</v>
      </c>
      <c r="C23" s="77" t="str">
        <f>VLOOKUP(B23,'ﾃﾞｰﾀ項目定義'!$A$4:$E$1011,2,FALSE)</f>
        <v>発注依頼部門名(半角)</v>
      </c>
      <c r="D23" s="78">
        <f>VLOOKUP(B23,'ﾃﾞｰﾀ項目定義'!$A$4:$E$1011,3,FALSE)</f>
        <v>20</v>
      </c>
      <c r="E23" s="78" t="str">
        <f>VLOOKUP(B23,'ﾃﾞｰﾀ項目定義'!$A$4:$E$1011,4,FALSE)</f>
        <v>X</v>
      </c>
      <c r="F23" s="78"/>
      <c r="G23" s="78"/>
      <c r="H23" s="78"/>
      <c r="I23" s="67" t="str">
        <f>IF(VLOOKUP(B23,'ﾃﾞｰﾀ項目定義'!$A$4:$E$1011,5,FALSE)=0,"",VLOOKUP(B23,'ﾃﾞｰﾀ項目定義'!$A$4:$E$1011,5,FALSE))</f>
        <v>発注担当（購買担当）に発注の依頼を行なう部門名</v>
      </c>
    </row>
    <row r="24" spans="1:9" s="64" customFormat="1" ht="13.5" customHeight="1">
      <c r="A24" s="124">
        <f t="shared" si="0"/>
        <v>21</v>
      </c>
      <c r="B24" s="77">
        <v>27370</v>
      </c>
      <c r="C24" s="77" t="str">
        <f>VLOOKUP(B24,'ﾃﾞｰﾀ項目定義'!$A$4:$E$1011,2,FALSE)</f>
        <v>発注依頼部門名(全角)</v>
      </c>
      <c r="D24" s="78">
        <f>VLOOKUP(B24,'ﾃﾞｰﾀ項目定義'!$A$4:$E$1011,3,FALSE)</f>
        <v>40</v>
      </c>
      <c r="E24" s="78" t="str">
        <f>VLOOKUP(B24,'ﾃﾞｰﾀ項目定義'!$A$4:$E$1011,4,FALSE)</f>
        <v>K</v>
      </c>
      <c r="F24" s="78"/>
      <c r="G24" s="78"/>
      <c r="H24" s="78"/>
      <c r="I24" s="67" t="str">
        <f>IF(VLOOKUP(B24,'ﾃﾞｰﾀ項目定義'!$A$4:$E$1011,5,FALSE)=0,"",VLOOKUP(B24,'ﾃﾞｰﾀ項目定義'!$A$4:$E$1011,5,FALSE))</f>
        <v>発注担当（購買担当）に発注の依頼を行なう部門名</v>
      </c>
    </row>
    <row r="25" spans="1:9" s="64" customFormat="1" ht="13.5" customHeight="1">
      <c r="A25" s="124">
        <f t="shared" si="0"/>
        <v>22</v>
      </c>
      <c r="B25" s="77">
        <v>27018</v>
      </c>
      <c r="C25" s="77" t="str">
        <f>VLOOKUP(B25,'ﾃﾞｰﾀ項目定義'!$A$4:$E$1011,2,FALSE)</f>
        <v>発注依頼担当(半角）</v>
      </c>
      <c r="D25" s="78">
        <f>VLOOKUP(B25,'ﾃﾞｰﾀ項目定義'!$A$4:$E$1011,3,FALSE)</f>
        <v>12</v>
      </c>
      <c r="E25" s="78" t="str">
        <f>VLOOKUP(B25,'ﾃﾞｰﾀ項目定義'!$A$4:$E$1011,4,FALSE)</f>
        <v>X</v>
      </c>
      <c r="F25" s="78"/>
      <c r="G25" s="78"/>
      <c r="H25" s="78"/>
      <c r="I25" s="67" t="str">
        <f>IF(VLOOKUP(B25,'ﾃﾞｰﾀ項目定義'!$A$4:$E$1011,5,FALSE)=0,"",VLOOKUP(B25,'ﾃﾞｰﾀ項目定義'!$A$4:$E$1011,5,FALSE))</f>
        <v>発注担当（購買担当）に発注の依頼を行なう担当者(ｶﾅ名称 or ｺ-ﾄﾞ)（担当者氏名）</v>
      </c>
    </row>
    <row r="26" spans="1:9" s="64" customFormat="1" ht="13.5" customHeight="1">
      <c r="A26" s="124">
        <f t="shared" si="0"/>
        <v>23</v>
      </c>
      <c r="B26" s="77">
        <v>27019</v>
      </c>
      <c r="C26" s="77" t="str">
        <f>VLOOKUP(B26,'ﾃﾞｰﾀ項目定義'!$A$4:$E$1011,2,FALSE)</f>
        <v>発注依頼担当(全角）</v>
      </c>
      <c r="D26" s="78">
        <f>VLOOKUP(B26,'ﾃﾞｰﾀ項目定義'!$A$4:$E$1011,3,FALSE)</f>
        <v>24</v>
      </c>
      <c r="E26" s="78" t="str">
        <f>VLOOKUP(B26,'ﾃﾞｰﾀ項目定義'!$A$4:$E$1011,4,FALSE)</f>
        <v>K</v>
      </c>
      <c r="F26" s="78"/>
      <c r="G26" s="78"/>
      <c r="H26" s="78"/>
      <c r="I26" s="67" t="str">
        <f>IF(VLOOKUP(B26,'ﾃﾞｰﾀ項目定義'!$A$4:$E$1011,5,FALSE)=0,"",VLOOKUP(B26,'ﾃﾞｰﾀ項目定義'!$A$4:$E$1011,5,FALSE))</f>
        <v>発注担当（購買担当）に発注の依頼を行なう担当者(漢字名称)（担当者氏名）</v>
      </c>
    </row>
    <row r="27" spans="1:9" ht="13.5">
      <c r="A27" s="124">
        <f t="shared" si="0"/>
        <v>24</v>
      </c>
      <c r="B27" s="77">
        <v>27020</v>
      </c>
      <c r="C27" s="77" t="str">
        <f>VLOOKUP(B27,'ﾃﾞｰﾀ項目定義'!$A$4:$E$84,2,FALSE)</f>
        <v>受注担当(半角）</v>
      </c>
      <c r="D27" s="78">
        <f>VLOOKUP(B27,'ﾃﾞｰﾀ項目定義'!$A$4:$E$84,3,FALSE)</f>
        <v>12</v>
      </c>
      <c r="E27" s="78" t="str">
        <f>VLOOKUP(B27,'ﾃﾞｰﾀ項目定義'!$A$4:$E$84,4,FALSE)</f>
        <v>X</v>
      </c>
      <c r="F27" s="78"/>
      <c r="G27" s="78"/>
      <c r="H27" s="78"/>
      <c r="I27" s="67" t="str">
        <f>IF(VLOOKUP(B27,'ﾃﾞｰﾀ項目定義'!$A$4:$E$84,5,FALSE)=0,"",VLOOKUP(B27,'ﾃﾞｰﾀ項目定義'!$A$4:$E$84,5,FALSE))</f>
        <v>受注側受注担当(ｶﾅ名称 or ｺ-ﾄﾞ)</v>
      </c>
    </row>
    <row r="28" spans="1:9" ht="13.5">
      <c r="A28" s="124">
        <f t="shared" si="0"/>
        <v>25</v>
      </c>
      <c r="B28" s="77">
        <v>27021</v>
      </c>
      <c r="C28" s="77" t="str">
        <f>VLOOKUP(B28,'ﾃﾞｰﾀ項目定義'!$A$4:$E$84,2,FALSE)</f>
        <v>受注担当（全角）</v>
      </c>
      <c r="D28" s="78">
        <f>VLOOKUP(B28,'ﾃﾞｰﾀ項目定義'!$A$4:$E$84,3,FALSE)</f>
        <v>24</v>
      </c>
      <c r="E28" s="78" t="str">
        <f>VLOOKUP(B28,'ﾃﾞｰﾀ項目定義'!$A$4:$E$84,4,FALSE)</f>
        <v>K</v>
      </c>
      <c r="F28" s="78"/>
      <c r="G28" s="78"/>
      <c r="H28" s="78"/>
      <c r="I28" s="67" t="str">
        <f>IF(VLOOKUP(B28,'ﾃﾞｰﾀ項目定義'!$A$4:$E$84,5,FALSE)=0,"",VLOOKUP(B28,'ﾃﾞｰﾀ項目定義'!$A$4:$E$84,5,FALSE))</f>
        <v>受注側受注担当(漢字名称)</v>
      </c>
    </row>
    <row r="29" spans="1:9" s="64" customFormat="1" ht="13.5" customHeight="1">
      <c r="A29" s="124">
        <f t="shared" si="0"/>
        <v>26</v>
      </c>
      <c r="B29" s="77">
        <v>27024</v>
      </c>
      <c r="C29" s="77" t="str">
        <f>VLOOKUP(B29,'ﾃﾞｰﾀ項目定義'!$A$4:$E$84,2,FALSE)</f>
        <v>入荷番号</v>
      </c>
      <c r="D29" s="78">
        <f>VLOOKUP(B29,'ﾃﾞｰﾀ項目定義'!$A$4:$E$84,3,FALSE)</f>
        <v>20</v>
      </c>
      <c r="E29" s="78" t="str">
        <f>VLOOKUP(B29,'ﾃﾞｰﾀ項目定義'!$A$4:$E$84,4,FALSE)</f>
        <v>X</v>
      </c>
      <c r="F29" s="79">
        <v>2</v>
      </c>
      <c r="G29" s="79"/>
      <c r="H29" s="79"/>
      <c r="I29" s="67" t="str">
        <f>IF(VLOOKUP(B29,'ﾃﾞｰﾀ項目定義'!$A$4:$E$84,5,FALSE)=0,"",VLOOKUP(B29,'ﾃﾞｰﾀ項目定義'!$A$4:$E$84,5,FALSE))</f>
        <v>発注側入荷管理番号</v>
      </c>
    </row>
    <row r="30" spans="1:9" ht="13.5">
      <c r="A30" s="124">
        <f t="shared" si="0"/>
        <v>27</v>
      </c>
      <c r="B30" s="77">
        <v>27026</v>
      </c>
      <c r="C30" s="77" t="str">
        <f>VLOOKUP(B30,'ﾃﾞｰﾀ項目定義'!$A$4:$E$84,2,FALSE)</f>
        <v>出荷番号</v>
      </c>
      <c r="D30" s="78">
        <f>VLOOKUP(B30,'ﾃﾞｰﾀ項目定義'!$A$4:$E$84,3,FALSE)</f>
        <v>20</v>
      </c>
      <c r="E30" s="78" t="str">
        <f>VLOOKUP(B30,'ﾃﾞｰﾀ項目定義'!$A$4:$E$84,4,FALSE)</f>
        <v>X</v>
      </c>
      <c r="F30" s="79">
        <v>2</v>
      </c>
      <c r="G30" s="79"/>
      <c r="H30" s="79"/>
      <c r="I30" s="67" t="str">
        <f>IF(VLOOKUP(B30,'ﾃﾞｰﾀ項目定義'!$A$4:$E$84,5,FALSE)=0,"",VLOOKUP(B30,'ﾃﾞｰﾀ項目定義'!$A$4:$E$84,5,FALSE))</f>
        <v>受注側出荷管理番号(伝票番号・物品）</v>
      </c>
    </row>
    <row r="31" spans="1:9" s="64" customFormat="1" ht="13.5">
      <c r="A31" s="124">
        <f t="shared" si="0"/>
        <v>28</v>
      </c>
      <c r="B31" s="77">
        <v>27332</v>
      </c>
      <c r="C31" s="77" t="str">
        <f>VLOOKUP(B31,'ﾃﾞｰﾀ項目定義'!$A$4:$E$1011,2,FALSE)</f>
        <v>合計金額（ﾍﾀﾞｰ）</v>
      </c>
      <c r="D31" s="78">
        <f>VLOOKUP(B31,'ﾃﾞｰﾀ項目定義'!$A$4:$E$1011,3,FALSE)</f>
        <v>13</v>
      </c>
      <c r="E31" s="78">
        <f>VLOOKUP(B31,'ﾃﾞｰﾀ項目定義'!$A$4:$E$1011,4,FALSE)</f>
        <v>9</v>
      </c>
      <c r="F31" s="78"/>
      <c r="G31" s="78"/>
      <c r="H31" s="78"/>
      <c r="I31" s="67" t="str">
        <f>IF(VLOOKUP(B31,'ﾃﾞｰﾀ項目定義'!$A$4:$E$1011,5,FALSE)=0,"",VLOOKUP(B31,'ﾃﾞｰﾀ項目定義'!$A$4:$E$1011,5,FALSE))</f>
        <v>当該メッセージに含まれる明細金額（27333）の合計。</v>
      </c>
    </row>
    <row r="32" spans="1:9" ht="13.5">
      <c r="A32" s="124">
        <f t="shared" si="0"/>
        <v>29</v>
      </c>
      <c r="B32" s="77">
        <v>27027</v>
      </c>
      <c r="C32" s="77" t="str">
        <f>VLOOKUP(B32,'ﾃﾞｰﾀ項目定義'!$A$4:$E$84,2,FALSE)</f>
        <v>入荷明細行番号</v>
      </c>
      <c r="D32" s="78" t="str">
        <f>VLOOKUP(B32,'ﾃﾞｰﾀ項目定義'!$A$4:$E$84,3,FALSE)</f>
        <v>4</v>
      </c>
      <c r="E32" s="78">
        <f>VLOOKUP(B32,'ﾃﾞｰﾀ項目定義'!$A$4:$E$84,4,FALSE)</f>
        <v>9</v>
      </c>
      <c r="F32" s="79">
        <v>2</v>
      </c>
      <c r="G32" s="79" t="s">
        <v>303</v>
      </c>
      <c r="H32" s="79">
        <v>50</v>
      </c>
      <c r="I32" s="67" t="str">
        <f>IF(VLOOKUP(B32,'ﾃﾞｰﾀ項目定義'!$A$4:$E$84,5,FALSE)=0,"",VLOOKUP(B32,'ﾃﾞｰﾀ項目定義'!$A$4:$E$84,5,FALSE))</f>
        <v>入荷情報に含まれる明細を識別するための番号。1から昇順に付番。</v>
      </c>
    </row>
    <row r="33" spans="1:9" ht="13.5">
      <c r="A33" s="124">
        <f t="shared" si="0"/>
        <v>30</v>
      </c>
      <c r="B33" s="77">
        <v>27028</v>
      </c>
      <c r="C33" s="77" t="str">
        <f>VLOOKUP(B33,'ﾃﾞｰﾀ項目定義'!$A$4:$E$84,2,FALSE)</f>
        <v>出荷明細行番号</v>
      </c>
      <c r="D33" s="78">
        <f>VLOOKUP(B33,'ﾃﾞｰﾀ項目定義'!$A$4:$E$84,3,FALSE)</f>
        <v>4</v>
      </c>
      <c r="E33" s="78">
        <f>VLOOKUP(B33,'ﾃﾞｰﾀ項目定義'!$A$4:$E$84,4,FALSE)</f>
        <v>9</v>
      </c>
      <c r="F33" s="79">
        <v>2</v>
      </c>
      <c r="G33" s="79" t="s">
        <v>1055</v>
      </c>
      <c r="H33" s="79"/>
      <c r="I33" s="67" t="str">
        <f>IF(VLOOKUP(B33,'ﾃﾞｰﾀ項目定義'!$A$4:$E$84,5,FALSE)=0,"",VLOOKUP(B33,'ﾃﾞｰﾀ項目定義'!$A$4:$E$84,5,FALSE))</f>
        <v>出荷情報に含まれる明細を識別するための番号。1から昇順に付番。</v>
      </c>
    </row>
    <row r="34" spans="1:9" ht="13.5">
      <c r="A34" s="124">
        <f t="shared" si="0"/>
        <v>31</v>
      </c>
      <c r="B34" s="77">
        <v>27029</v>
      </c>
      <c r="C34" s="77" t="str">
        <f>VLOOKUP(B34,'ﾃﾞｰﾀ項目定義'!$A$4:$E$84,2,FALSE)</f>
        <v>注文明細行番号</v>
      </c>
      <c r="D34" s="78">
        <f>VLOOKUP(B34,'ﾃﾞｰﾀ項目定義'!$A$4:$E$84,3,FALSE)</f>
        <v>4</v>
      </c>
      <c r="E34" s="78">
        <f>VLOOKUP(B34,'ﾃﾞｰﾀ項目定義'!$A$4:$E$84,4,FALSE)</f>
        <v>9</v>
      </c>
      <c r="F34" s="79">
        <v>2</v>
      </c>
      <c r="G34" s="79" t="s">
        <v>1055</v>
      </c>
      <c r="H34" s="79"/>
      <c r="I34" s="67" t="str">
        <f>IF(VLOOKUP(B34,'ﾃﾞｰﾀ項目定義'!$A$4:$E$84,5,FALSE)=0,"",VLOOKUP(B34,'ﾃﾞｰﾀ項目定義'!$A$4:$E$84,5,FALSE))</f>
        <v>確定注文情報に含まれる明細を識別するための番号。1から昇順に付番。</v>
      </c>
    </row>
    <row r="35" spans="1:9" ht="13.5">
      <c r="A35" s="124">
        <f t="shared" si="0"/>
        <v>32</v>
      </c>
      <c r="B35" s="77">
        <v>27030</v>
      </c>
      <c r="C35" s="77" t="str">
        <f>VLOOKUP(B35,'ﾃﾞｰﾀ項目定義'!$A$4:$E$84,2,FALSE)</f>
        <v>受注側明細行番号</v>
      </c>
      <c r="D35" s="78" t="str">
        <f>VLOOKUP(B35,'ﾃﾞｰﾀ項目定義'!$A$4:$E$84,3,FALSE)</f>
        <v>4</v>
      </c>
      <c r="E35" s="78">
        <f>VLOOKUP(B35,'ﾃﾞｰﾀ項目定義'!$A$4:$E$84,4,FALSE)</f>
        <v>9</v>
      </c>
      <c r="F35" s="79">
        <v>2</v>
      </c>
      <c r="G35" s="79" t="s">
        <v>1055</v>
      </c>
      <c r="H35" s="79"/>
      <c r="I35" s="67" t="str">
        <f>IF(VLOOKUP(B35,'ﾃﾞｰﾀ項目定義'!$A$4:$E$84,5,FALSE)=0,"",VLOOKUP(B35,'ﾃﾞｰﾀ項目定義'!$A$4:$E$84,5,FALSE))</f>
        <v>受注側管理番号</v>
      </c>
    </row>
    <row r="36" spans="1:9" s="64" customFormat="1" ht="13.5">
      <c r="A36" s="124">
        <f t="shared" si="0"/>
        <v>33</v>
      </c>
      <c r="B36" s="77">
        <v>27151</v>
      </c>
      <c r="C36" s="77" t="str">
        <f>VLOOKUP(B36,'ﾃﾞｰﾀ項目定義'!$A$4:$E$1011,2,FALSE)</f>
        <v>受注明細識別子</v>
      </c>
      <c r="D36" s="78">
        <f>VLOOKUP(B36,'ﾃﾞｰﾀ項目定義'!$A$4:$E$1011,3,FALSE)</f>
        <v>10</v>
      </c>
      <c r="E36" s="78" t="str">
        <f>VLOOKUP(B36,'ﾃﾞｰﾀ項目定義'!$A$4:$E$1011,4,FALSE)</f>
        <v>X</v>
      </c>
      <c r="F36" s="200"/>
      <c r="G36" s="78" t="s">
        <v>303</v>
      </c>
      <c r="H36" s="78"/>
      <c r="I36" s="67" t="str">
        <f>IF(VLOOKUP(B36,'ﾃﾞｰﾀ項目定義'!$A$4:$E$1011,5,FALSE)=0,"",VLOOKUP(B36,'ﾃﾞｰﾀ項目定義'!$A$4:$E$1011,5,FALSE))</f>
        <v>受注側が管理する受注明細の識別子</v>
      </c>
    </row>
    <row r="37" spans="1:9" ht="13.5">
      <c r="A37" s="124">
        <f t="shared" si="0"/>
        <v>34</v>
      </c>
      <c r="B37" s="77">
        <v>27032</v>
      </c>
      <c r="C37" s="77" t="str">
        <f>VLOOKUP(B37,'ﾃﾞｰﾀ項目定義'!$A$4:$E$84,2,FALSE)</f>
        <v>明細備考(半角）</v>
      </c>
      <c r="D37" s="78">
        <f>VLOOKUP(B37,'ﾃﾞｰﾀ項目定義'!$A$4:$E$84,3,FALSE)</f>
        <v>30</v>
      </c>
      <c r="E37" s="78" t="str">
        <f>VLOOKUP(B37,'ﾃﾞｰﾀ項目定義'!$A$4:$E$84,4,FALSE)</f>
        <v>X</v>
      </c>
      <c r="F37" s="79"/>
      <c r="G37" s="79" t="s">
        <v>1055</v>
      </c>
      <c r="H37" s="79"/>
      <c r="I37" s="67" t="str">
        <f>IF(VLOOKUP(B37,'ﾃﾞｰﾀ項目定義'!$A$4:$E$84,5,FALSE)=0,"",VLOOKUP(B37,'ﾃﾞｰﾀ項目定義'!$A$4:$E$84,5,FALSE))</f>
        <v>ｶﾅ・英数字による備考。当該ﾒｯｾｰｼﾞに対するﾒｯｾｰｼﾞ作成側の追記事項</v>
      </c>
    </row>
    <row r="38" spans="1:9" ht="13.5">
      <c r="A38" s="124">
        <f t="shared" si="0"/>
        <v>35</v>
      </c>
      <c r="B38" s="77">
        <v>27033</v>
      </c>
      <c r="C38" s="77" t="str">
        <f>VLOOKUP(B38,'ﾃﾞｰﾀ項目定義'!$A$4:$E$84,2,FALSE)</f>
        <v>明細備考(全角）</v>
      </c>
      <c r="D38" s="78">
        <f>VLOOKUP(B38,'ﾃﾞｰﾀ項目定義'!$A$4:$E$84,3,FALSE)</f>
        <v>60</v>
      </c>
      <c r="E38" s="78" t="str">
        <f>VLOOKUP(B38,'ﾃﾞｰﾀ項目定義'!$A$4:$E$84,4,FALSE)</f>
        <v>K</v>
      </c>
      <c r="F38" s="79"/>
      <c r="G38" s="79" t="s">
        <v>1055</v>
      </c>
      <c r="H38" s="79"/>
      <c r="I38" s="67" t="str">
        <f>IF(VLOOKUP(B38,'ﾃﾞｰﾀ項目定義'!$A$4:$E$84,5,FALSE)=0,"",VLOOKUP(B38,'ﾃﾞｰﾀ項目定義'!$A$4:$E$84,5,FALSE))</f>
        <v>かな・漢字による備考。当該ﾒｯｾｰｼﾞに対するﾒｯｾｰｼﾞ作成側の追記事項</v>
      </c>
    </row>
    <row r="39" spans="1:9" ht="13.5">
      <c r="A39" s="124">
        <f t="shared" si="0"/>
        <v>36</v>
      </c>
      <c r="B39" s="77">
        <v>27035</v>
      </c>
      <c r="C39" s="77" t="str">
        <f>VLOOKUP(B39,'ﾃﾞｰﾀ項目定義'!$A$4:$E$84,2,FALSE)</f>
        <v>JANｺｰﾄﾞ</v>
      </c>
      <c r="D39" s="78">
        <f>VLOOKUP(B39,'ﾃﾞｰﾀ項目定義'!$A$4:$E$84,3,FALSE)</f>
        <v>13</v>
      </c>
      <c r="E39" s="78" t="str">
        <f>VLOOKUP(B39,'ﾃﾞｰﾀ項目定義'!$A$4:$E$84,4,FALSE)</f>
        <v>X</v>
      </c>
      <c r="F39" s="79">
        <v>3</v>
      </c>
      <c r="G39" s="79" t="s">
        <v>1055</v>
      </c>
      <c r="H39" s="79"/>
      <c r="I39" s="67" t="str">
        <f>IF(VLOOKUP(B39,'ﾃﾞｰﾀ項目定義'!$A$4:$E$84,5,FALSE)=0,"",VLOOKUP(B39,'ﾃﾞｰﾀ項目定義'!$A$4:$E$84,5,FALSE))</f>
        <v>ﾒｰｶｰが採番したJANｺｰﾄﾞ</v>
      </c>
    </row>
    <row r="40" spans="1:9" ht="13.5">
      <c r="A40" s="124">
        <f t="shared" si="0"/>
        <v>37</v>
      </c>
      <c r="B40" s="77">
        <v>27036</v>
      </c>
      <c r="C40" s="77" t="str">
        <f>VLOOKUP(B40,'ﾃﾞｰﾀ項目定義'!$A$4:$E$84,2,FALSE)</f>
        <v>受注者製品ｺｰﾄﾞ</v>
      </c>
      <c r="D40" s="78">
        <f>VLOOKUP(B40,'ﾃﾞｰﾀ項目定義'!$A$4:$E$84,3,FALSE)</f>
        <v>35</v>
      </c>
      <c r="E40" s="78" t="str">
        <f>VLOOKUP(B40,'ﾃﾞｰﾀ項目定義'!$A$4:$E$84,4,FALSE)</f>
        <v>X</v>
      </c>
      <c r="F40" s="79">
        <v>2</v>
      </c>
      <c r="G40" s="79" t="s">
        <v>1055</v>
      </c>
      <c r="H40" s="79"/>
      <c r="I40" s="67" t="str">
        <f>IF(VLOOKUP(B40,'ﾃﾞｰﾀ項目定義'!$A$4:$E$84,5,FALSE)=0,"",VLOOKUP(B40,'ﾃﾞｰﾀ項目定義'!$A$4:$E$84,5,FALSE))</f>
        <v>受注側が採番した製品の管理番号</v>
      </c>
    </row>
    <row r="41" spans="1:9" ht="13.5">
      <c r="A41" s="124">
        <f t="shared" si="0"/>
        <v>38</v>
      </c>
      <c r="B41" s="77">
        <v>27331</v>
      </c>
      <c r="C41" s="77" t="str">
        <f>VLOOKUP(B41,'ﾃﾞｰﾀ項目定義'!$A$4:$E$1011,2,FALSE)</f>
        <v>発注者製品ｺｰﾄﾞ</v>
      </c>
      <c r="D41" s="78">
        <f>VLOOKUP(B41,'ﾃﾞｰﾀ項目定義'!$A$4:$E$1011,3,FALSE)</f>
        <v>35</v>
      </c>
      <c r="E41" s="78" t="str">
        <f>VLOOKUP(B41,'ﾃﾞｰﾀ項目定義'!$A$4:$E$1011,4,FALSE)</f>
        <v>X</v>
      </c>
      <c r="F41" s="79"/>
      <c r="G41" s="79" t="s">
        <v>1055</v>
      </c>
      <c r="H41" s="80"/>
      <c r="I41" s="67" t="str">
        <f>IF(VLOOKUP(B41,'ﾃﾞｰﾀ項目定義'!$A$4:$E$1011,5,FALSE)=0,"",VLOOKUP(B41,'ﾃﾞｰﾀ項目定義'!$A$4:$E$1011,5,FALSE))</f>
        <v>発注側が採番した製品の管理番号</v>
      </c>
    </row>
    <row r="42" spans="1:9" ht="13.5">
      <c r="A42" s="124">
        <f t="shared" si="0"/>
        <v>39</v>
      </c>
      <c r="B42" s="77">
        <v>27037</v>
      </c>
      <c r="C42" s="77" t="str">
        <f>VLOOKUP(B42,'ﾃﾞｰﾀ項目定義'!$A$4:$E$84,2,FALSE)</f>
        <v>EANｺ-ﾄﾞ</v>
      </c>
      <c r="D42" s="78">
        <f>VLOOKUP(B42,'ﾃﾞｰﾀ項目定義'!$A$4:$E$84,3,FALSE)</f>
        <v>13</v>
      </c>
      <c r="E42" s="78" t="str">
        <f>VLOOKUP(B42,'ﾃﾞｰﾀ項目定義'!$A$4:$E$84,4,FALSE)</f>
        <v>X</v>
      </c>
      <c r="F42" s="79"/>
      <c r="G42" s="79" t="s">
        <v>1055</v>
      </c>
      <c r="H42" s="80"/>
      <c r="I42" s="67" t="str">
        <f>IF(VLOOKUP(B42,'ﾃﾞｰﾀ項目定義'!$A$4:$E$84,5,FALSE)=0,"",VLOOKUP(B42,'ﾃﾞｰﾀ項目定義'!$A$4:$E$84,5,FALSE))</f>
        <v>ﾒｰｶｰが採番したEANｺｰﾄﾞ（海外製品）</v>
      </c>
    </row>
    <row r="43" spans="1:9" ht="13.5">
      <c r="A43" s="124">
        <f t="shared" si="0"/>
        <v>40</v>
      </c>
      <c r="B43" s="77">
        <v>27038</v>
      </c>
      <c r="C43" s="77" t="str">
        <f>VLOOKUP(B43,'ﾃﾞｰﾀ項目定義'!$A$4:$E$84,2,FALSE)</f>
        <v>UPCｺ-ﾄﾞ</v>
      </c>
      <c r="D43" s="78">
        <f>VLOOKUP(B43,'ﾃﾞｰﾀ項目定義'!$A$4:$E$84,3,FALSE)</f>
        <v>13</v>
      </c>
      <c r="E43" s="78" t="str">
        <f>VLOOKUP(B43,'ﾃﾞｰﾀ項目定義'!$A$4:$E$84,4,FALSE)</f>
        <v>X</v>
      </c>
      <c r="F43" s="79"/>
      <c r="G43" s="79" t="s">
        <v>1055</v>
      </c>
      <c r="H43" s="80"/>
      <c r="I43" s="67" t="str">
        <f>IF(VLOOKUP(B43,'ﾃﾞｰﾀ項目定義'!$A$4:$E$84,5,FALSE)=0,"",VLOOKUP(B43,'ﾃﾞｰﾀ項目定義'!$A$4:$E$84,5,FALSE))</f>
        <v>ﾒｰｶｰが採番したUPCｺｰﾄﾞ（米国製品）。先頭にゼロを付加する。</v>
      </c>
    </row>
    <row r="44" spans="1:9" ht="13.5">
      <c r="A44" s="124">
        <f t="shared" si="0"/>
        <v>41</v>
      </c>
      <c r="B44" s="77">
        <v>27039</v>
      </c>
      <c r="C44" s="77" t="str">
        <f>VLOOKUP(B44,'ﾃﾞｰﾀ項目定義'!$A$4:$E$84,2,FALSE)</f>
        <v>ISBNｺ-ﾄﾞ</v>
      </c>
      <c r="D44" s="78">
        <f>VLOOKUP(B44,'ﾃﾞｰﾀ項目定義'!$A$4:$E$84,3,FALSE)</f>
        <v>13</v>
      </c>
      <c r="E44" s="78" t="str">
        <f>VLOOKUP(B44,'ﾃﾞｰﾀ項目定義'!$A$4:$E$84,4,FALSE)</f>
        <v>X</v>
      </c>
      <c r="F44" s="79"/>
      <c r="G44" s="79" t="s">
        <v>1055</v>
      </c>
      <c r="H44" s="80"/>
      <c r="I44" s="67" t="str">
        <f>IF(VLOOKUP(B44,'ﾃﾞｰﾀ項目定義'!$A$4:$E$84,5,FALSE)=0,"",VLOOKUP(B44,'ﾃﾞｰﾀ項目定義'!$A$4:$E$84,5,FALSE))</f>
        <v>ﾒｰｶｰが採番したISBNｺｰﾄﾞ</v>
      </c>
    </row>
    <row r="45" spans="1:9" ht="13.5">
      <c r="A45" s="124">
        <f t="shared" si="0"/>
        <v>42</v>
      </c>
      <c r="B45" s="77">
        <v>27043</v>
      </c>
      <c r="C45" s="77" t="str">
        <f>VLOOKUP(B45,'ﾃﾞｰﾀ項目定義'!$A$4:$E$84,2,FALSE)</f>
        <v>単価区分</v>
      </c>
      <c r="D45" s="78">
        <f>VLOOKUP(B45,'ﾃﾞｰﾀ項目定義'!$A$4:$E$84,3,FALSE)</f>
        <v>1</v>
      </c>
      <c r="E45" s="78" t="str">
        <f>VLOOKUP(B45,'ﾃﾞｰﾀ項目定義'!$A$4:$E$84,4,FALSE)</f>
        <v>X</v>
      </c>
      <c r="F45" s="79"/>
      <c r="G45" s="79" t="s">
        <v>1055</v>
      </c>
      <c r="H45" s="79"/>
      <c r="I45" s="67" t="str">
        <f>IF(VLOOKUP(B45,'ﾃﾞｰﾀ項目定義'!$A$4:$E$84,5,FALSE)=0,"",VLOOKUP(B45,'ﾃﾞｰﾀ項目定義'!$A$4:$E$84,5,FALSE))</f>
        <v>0:確定単価､1:単価未定､2:その他(特価など)</v>
      </c>
    </row>
    <row r="46" spans="1:9" ht="13.5">
      <c r="A46" s="124">
        <f t="shared" si="0"/>
        <v>43</v>
      </c>
      <c r="B46" s="77">
        <v>27044</v>
      </c>
      <c r="C46" s="77" t="str">
        <f>VLOOKUP(B46,'ﾃﾞｰﾀ項目定義'!$A$4:$E$84,2,FALSE)</f>
        <v>単価</v>
      </c>
      <c r="D46" s="78" t="str">
        <f>VLOOKUP(B46,'ﾃﾞｰﾀ項目定義'!$A$4:$E$84,3,FALSE)</f>
        <v>12V(3)</v>
      </c>
      <c r="E46" s="78" t="str">
        <f>VLOOKUP(B46,'ﾃﾞｰﾀ項目定義'!$A$4:$E$84,4,FALSE)</f>
        <v>9</v>
      </c>
      <c r="F46" s="79"/>
      <c r="G46" s="79" t="s">
        <v>1055</v>
      </c>
      <c r="H46" s="79"/>
      <c r="I46" s="67" t="str">
        <f>IF(VLOOKUP(B46,'ﾃﾞｰﾀ項目定義'!$A$4:$E$84,5,FALSE)=0,"",VLOOKUP(B46,'ﾃﾞｰﾀ項目定義'!$A$4:$E$84,5,FALSE))</f>
        <v>製品個別仕切価格</v>
      </c>
    </row>
    <row r="47" spans="1:9" ht="13.5">
      <c r="A47" s="124">
        <f t="shared" si="0"/>
        <v>44</v>
      </c>
      <c r="B47" s="77">
        <v>27048</v>
      </c>
      <c r="C47" s="77" t="str">
        <f>VLOOKUP(B47,'ﾃﾞｰﾀ項目定義'!$A$4:$E$84,2,FALSE)</f>
        <v>注文数量</v>
      </c>
      <c r="D47" s="78">
        <f>VLOOKUP(B47,'ﾃﾞｰﾀ項目定義'!$A$4:$E$84,3,FALSE)</f>
        <v>9</v>
      </c>
      <c r="E47" s="78" t="str">
        <f>VLOOKUP(B47,'ﾃﾞｰﾀ項目定義'!$A$4:$E$84,4,FALSE)</f>
        <v>9</v>
      </c>
      <c r="F47" s="79">
        <v>3</v>
      </c>
      <c r="G47" s="79" t="s">
        <v>1055</v>
      </c>
      <c r="H47" s="79"/>
      <c r="I47" s="67" t="str">
        <f>IF(VLOOKUP(B47,'ﾃﾞｰﾀ項目定義'!$A$4:$E$84,5,FALSE)=0,"",VLOOKUP(B47,'ﾃﾞｰﾀ項目定義'!$A$4:$E$84,5,FALSE))</f>
        <v>受発注数量</v>
      </c>
    </row>
    <row r="48" spans="1:9" s="64" customFormat="1" ht="13.5">
      <c r="A48" s="124">
        <f t="shared" si="0"/>
        <v>45</v>
      </c>
      <c r="B48" s="77">
        <v>27333</v>
      </c>
      <c r="C48" s="77" t="str">
        <f>VLOOKUP(B48,'ﾃﾞｰﾀ項目定義'!$A$4:$E$1011,2,FALSE)</f>
        <v>明細金額</v>
      </c>
      <c r="D48" s="78">
        <f>VLOOKUP(B48,'ﾃﾞｰﾀ項目定義'!$A$4:$E$1011,3,FALSE)</f>
        <v>13</v>
      </c>
      <c r="E48" s="78">
        <f>VLOOKUP(B48,'ﾃﾞｰﾀ項目定義'!$A$4:$E$1011,4,FALSE)</f>
        <v>9</v>
      </c>
      <c r="F48" s="78"/>
      <c r="G48" s="78" t="s">
        <v>303</v>
      </c>
      <c r="H48" s="78"/>
      <c r="I48" s="67" t="str">
        <f>IF(VLOOKUP(B48,'ﾃﾞｰﾀ項目定義'!$A$4:$E$1011,5,FALSE)=0,"",VLOOKUP(B48,'ﾃﾞｰﾀ項目定義'!$A$4:$E$1011,5,FALSE))</f>
        <v>明細１行毎の金額</v>
      </c>
    </row>
    <row r="49" spans="1:9" ht="13.5">
      <c r="A49" s="124">
        <f t="shared" si="0"/>
        <v>46</v>
      </c>
      <c r="B49" s="77">
        <v>27052</v>
      </c>
      <c r="C49" s="77" t="str">
        <f>VLOOKUP(B49,'ﾃﾞｰﾀ項目定義'!$A$4:$E$84,2,FALSE)</f>
        <v>入庫済数量</v>
      </c>
      <c r="D49" s="78">
        <f>VLOOKUP(B49,'ﾃﾞｰﾀ項目定義'!$A$4:$E$84,3,FALSE)</f>
        <v>9</v>
      </c>
      <c r="E49" s="78" t="str">
        <f>VLOOKUP(B49,'ﾃﾞｰﾀ項目定義'!$A$4:$E$84,4,FALSE)</f>
        <v>9</v>
      </c>
      <c r="F49" s="79">
        <v>2</v>
      </c>
      <c r="G49" s="79" t="s">
        <v>1055</v>
      </c>
      <c r="H49" s="79"/>
      <c r="I49" s="67" t="str">
        <f>IF(VLOOKUP(B49,'ﾃﾞｰﾀ項目定義'!$A$4:$E$84,5,FALSE)=0,"",VLOOKUP(B49,'ﾃﾞｰﾀ項目定義'!$A$4:$E$84,5,FALSE))</f>
        <v>入庫済み数量</v>
      </c>
    </row>
    <row r="50" spans="1:9" ht="13.5">
      <c r="A50" s="124">
        <f t="shared" si="0"/>
        <v>47</v>
      </c>
      <c r="B50" s="77">
        <v>27053</v>
      </c>
      <c r="C50" s="77" t="str">
        <f>VLOOKUP(B50,'ﾃﾞｰﾀ項目定義'!$A$4:$E$84,2,FALSE)</f>
        <v>着荷数量</v>
      </c>
      <c r="D50" s="78">
        <f>VLOOKUP(B50,'ﾃﾞｰﾀ項目定義'!$A$4:$E$84,3,FALSE)</f>
        <v>9</v>
      </c>
      <c r="E50" s="78" t="str">
        <f>VLOOKUP(B50,'ﾃﾞｰﾀ項目定義'!$A$4:$E$84,4,FALSE)</f>
        <v>9</v>
      </c>
      <c r="F50" s="79">
        <v>2</v>
      </c>
      <c r="G50" s="79" t="s">
        <v>1055</v>
      </c>
      <c r="H50" s="79"/>
      <c r="I50" s="67" t="str">
        <f>IF(VLOOKUP(B50,'ﾃﾞｰﾀ項目定義'!$A$4:$E$84,5,FALSE)=0,"",VLOOKUP(B50,'ﾃﾞｰﾀ項目定義'!$A$4:$E$84,5,FALSE))</f>
        <v>今回出荷数量</v>
      </c>
    </row>
    <row r="51" spans="1:9" ht="13.5">
      <c r="A51" s="124">
        <f t="shared" si="0"/>
        <v>48</v>
      </c>
      <c r="B51" s="77">
        <v>27054</v>
      </c>
      <c r="C51" s="77" t="str">
        <f>VLOOKUP(B51,'ﾃﾞｰﾀ項目定義'!$A$4:$E$84,2,FALSE)</f>
        <v>出荷日</v>
      </c>
      <c r="D51" s="78" t="str">
        <f>VLOOKUP(B51,'ﾃﾞｰﾀ項目定義'!$A$4:$E$84,3,FALSE)</f>
        <v>8</v>
      </c>
      <c r="E51" s="78" t="str">
        <f>VLOOKUP(B51,'ﾃﾞｰﾀ項目定義'!$A$4:$E$84,4,FALSE)</f>
        <v>Y</v>
      </c>
      <c r="F51" s="79"/>
      <c r="G51" s="79" t="s">
        <v>1055</v>
      </c>
      <c r="H51" s="79"/>
      <c r="I51" s="67" t="str">
        <f>IF(VLOOKUP(B51,'ﾃﾞｰﾀ項目定義'!$A$4:$E$84,5,FALSE)=0,"",VLOOKUP(B51,'ﾃﾞｰﾀ項目定義'!$A$4:$E$84,5,FALSE))</f>
        <v>受注者からの出荷日付</v>
      </c>
    </row>
    <row r="52" spans="1:9" ht="13.5">
      <c r="A52" s="124">
        <f t="shared" si="0"/>
        <v>49</v>
      </c>
      <c r="B52" s="77">
        <v>27059</v>
      </c>
      <c r="C52" s="77" t="str">
        <f>VLOOKUP(B52,'ﾃﾞｰﾀ項目定義'!$A$4:$E$1011,2,FALSE)</f>
        <v>納入指定日</v>
      </c>
      <c r="D52" s="78" t="str">
        <f>VLOOKUP(B52,'ﾃﾞｰﾀ項目定義'!$A$4:$E$1011,3,FALSE)</f>
        <v>8</v>
      </c>
      <c r="E52" s="78" t="str">
        <f>VLOOKUP(B52,'ﾃﾞｰﾀ項目定義'!$A$4:$E$1011,4,FALSE)</f>
        <v>Y</v>
      </c>
      <c r="F52" s="79"/>
      <c r="G52" s="79" t="s">
        <v>1055</v>
      </c>
      <c r="H52" s="79"/>
      <c r="I52" s="67" t="str">
        <f>IF(VLOOKUP(B52,'ﾃﾞｰﾀ項目定義'!$A$4:$E$1011,5,FALSE)=0,"",VLOOKUP(B52,'ﾃﾞｰﾀ項目定義'!$A$4:$E$1011,5,FALSE))</f>
        <v>発注側が指定する納入日</v>
      </c>
    </row>
    <row r="53" spans="1:9" ht="13.5">
      <c r="A53" s="124">
        <f>SUM(A52+1)</f>
        <v>50</v>
      </c>
      <c r="B53" s="77">
        <v>27056</v>
      </c>
      <c r="C53" s="77" t="str">
        <f>VLOOKUP(B53,'ﾃﾞｰﾀ項目定義'!$A$4:$E$84,2,FALSE)</f>
        <v>入荷日</v>
      </c>
      <c r="D53" s="78">
        <f>VLOOKUP(B53,'ﾃﾞｰﾀ項目定義'!$A$4:$E$84,3,FALSE)</f>
        <v>8</v>
      </c>
      <c r="E53" s="78" t="str">
        <f>VLOOKUP(B53,'ﾃﾞｰﾀ項目定義'!$A$4:$E$84,4,FALSE)</f>
        <v>Y</v>
      </c>
      <c r="F53" s="79"/>
      <c r="G53" s="79" t="s">
        <v>1055</v>
      </c>
      <c r="H53" s="79"/>
      <c r="I53" s="67" t="str">
        <f>IF(VLOOKUP(B53,'ﾃﾞｰﾀ項目定義'!$A$4:$E$84,5,FALSE)=0,"",VLOOKUP(B53,'ﾃﾞｰﾀ項目定義'!$A$4:$E$84,5,FALSE))</f>
        <v>発注者に商品が入荷された日付</v>
      </c>
    </row>
    <row r="54" spans="1:9" s="64" customFormat="1" ht="14.25" thickBot="1">
      <c r="A54" s="116">
        <f>A53+1</f>
        <v>51</v>
      </c>
      <c r="B54" s="117">
        <v>27330</v>
      </c>
      <c r="C54" s="118" t="str">
        <f>VLOOKUP(B54,'ﾃﾞｰﾀ項目定義'!$A$4:$E$1011,2,FALSE)</f>
        <v>自由使用欄</v>
      </c>
      <c r="D54" s="119">
        <f>VLOOKUP(B54,'ﾃﾞｰﾀ項目定義'!$A$4:$E$1011,3,FALSE)</f>
        <v>30</v>
      </c>
      <c r="E54" s="119" t="str">
        <f>VLOOKUP(B54,'ﾃﾞｰﾀ項目定義'!$A$4:$E$1011,4,FALSE)</f>
        <v>X</v>
      </c>
      <c r="F54" s="118"/>
      <c r="G54" s="119" t="s">
        <v>344</v>
      </c>
      <c r="H54" s="119">
        <v>50</v>
      </c>
      <c r="I54" s="120" t="str">
        <f>IF(VLOOKUP(B54,'ﾃﾞｰﾀ項目定義'!$A$4:$E$1011,5,FALSE)=0,"",VLOOKUP(B54,'ﾃﾞｰﾀ項目定義'!$A$4:$E$1011,5,FALSE))</f>
        <v>ﾏﾙﾁ明細。１明細には１情報として使用し、１明細内に複数の情報をセットしない。</v>
      </c>
    </row>
  </sheetData>
  <printOptions/>
  <pageMargins left="0.5905511811023623" right="0.5905511811023623" top="0.5905511811023623" bottom="0.7874015748031497" header="0.3937007874015748" footer="0.3937007874015748"/>
  <pageSetup fitToHeight="3" fitToWidth="1" horizontalDpi="300" verticalDpi="300" orientation="landscape" paperSize="9" r:id="rId3"/>
  <headerFooter alignWithMargins="0">
    <oddHeader>&amp;R印刷日：&amp;D</oddHeader>
    <oddFooter>&amp;C&amp;P / &amp;N ﾍﾟｰｼﾞ</oddFooter>
  </headerFooter>
  <legacyDrawing r:id="rId2"/>
</worksheet>
</file>

<file path=xl/worksheets/sheet13.xml><?xml version="1.0" encoding="utf-8"?>
<worksheet xmlns="http://schemas.openxmlformats.org/spreadsheetml/2006/main" xmlns:r="http://schemas.openxmlformats.org/officeDocument/2006/relationships">
  <dimension ref="C1:D9"/>
  <sheetViews>
    <sheetView workbookViewId="0" topLeftCell="A1">
      <selection activeCell="C2" sqref="C2"/>
    </sheetView>
  </sheetViews>
  <sheetFormatPr defaultColWidth="9.00390625" defaultRowHeight="13.5"/>
  <cols>
    <col min="4" max="4" width="22.00390625" style="0" customWidth="1"/>
  </cols>
  <sheetData>
    <row r="1" ht="17.25">
      <c r="C1" s="16" t="s">
        <v>904</v>
      </c>
    </row>
    <row r="2" ht="14.25" thickBot="1"/>
    <row r="3" spans="3:4" ht="14.25" thickBot="1">
      <c r="C3" s="8" t="s">
        <v>905</v>
      </c>
      <c r="D3" s="9" t="s">
        <v>906</v>
      </c>
    </row>
    <row r="4" spans="3:4" ht="13.5">
      <c r="C4" s="60" t="s">
        <v>899</v>
      </c>
      <c r="D4" s="11" t="s">
        <v>907</v>
      </c>
    </row>
    <row r="5" spans="3:4" ht="13.5">
      <c r="C5" s="61" t="s">
        <v>900</v>
      </c>
      <c r="D5" s="13" t="s">
        <v>908</v>
      </c>
    </row>
    <row r="6" spans="3:4" ht="13.5">
      <c r="C6" s="61" t="s">
        <v>901</v>
      </c>
      <c r="D6" s="13" t="s">
        <v>909</v>
      </c>
    </row>
    <row r="7" spans="3:4" ht="13.5">
      <c r="C7" s="61" t="s">
        <v>902</v>
      </c>
      <c r="D7" s="13" t="s">
        <v>910</v>
      </c>
    </row>
    <row r="8" spans="3:4" ht="13.5">
      <c r="C8" s="61" t="s">
        <v>903</v>
      </c>
      <c r="D8" s="13" t="s">
        <v>911</v>
      </c>
    </row>
    <row r="9" spans="3:4" ht="14.25" thickBot="1">
      <c r="C9" s="97" t="s">
        <v>331</v>
      </c>
      <c r="D9" s="15" t="s">
        <v>912</v>
      </c>
    </row>
  </sheetData>
  <printOptions/>
  <pageMargins left="0.75" right="0.75" top="1" bottom="0.8" header="0.41" footer="0.39"/>
  <pageSetup horizontalDpi="600" verticalDpi="600" orientation="portrait" paperSize="9" r:id="rId1"/>
  <headerFooter alignWithMargins="0">
    <oddHeader>&amp;R印刷日：&amp;D</oddHeader>
    <oddFooter>&amp;C&amp;P / &amp;N ﾍﾟｰｼﾞ</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52"/>
  <sheetViews>
    <sheetView workbookViewId="0" topLeftCell="A1">
      <pane ySplit="3" topLeftCell="BM33" activePane="bottomLeft" state="frozen"/>
      <selection pane="topLeft" activeCell="A1" sqref="A1"/>
      <selection pane="bottomLeft" activeCell="I30" sqref="I30"/>
    </sheetView>
  </sheetViews>
  <sheetFormatPr defaultColWidth="9.00390625" defaultRowHeight="13.5"/>
  <cols>
    <col min="1" max="1" width="4.125" style="100" customWidth="1"/>
    <col min="2" max="2" width="5.625" style="100" customWidth="1"/>
    <col min="3" max="3" width="25.625" style="100" customWidth="1"/>
    <col min="4" max="4" width="6.625" style="100" bestFit="1" customWidth="1"/>
    <col min="5" max="6" width="5.125" style="100" bestFit="1" customWidth="1"/>
    <col min="7" max="8" width="5.25390625" style="138" customWidth="1"/>
    <col min="9" max="9" width="70.625" style="100" customWidth="1"/>
    <col min="10" max="16384" width="9.00390625" style="100" customWidth="1"/>
  </cols>
  <sheetData>
    <row r="1" spans="1:9" s="64" customFormat="1" ht="17.25">
      <c r="A1" s="19" t="str">
        <f>ﾒｯｾｰｼﾞﾌﾛｰ!D33</f>
        <v>返品依頼情報</v>
      </c>
      <c r="B1" s="1"/>
      <c r="C1" s="2"/>
      <c r="D1" s="2"/>
      <c r="E1" s="2"/>
      <c r="F1" s="2"/>
      <c r="G1" s="3"/>
      <c r="H1" s="3"/>
      <c r="I1" s="26" t="str">
        <f>'ﾃﾞｰﾀ項目定義'!$E$1</f>
        <v>ＢＰＩＤ ＝ ＨＷＳＷ００１Ａ</v>
      </c>
    </row>
    <row r="2" spans="7:9" s="64" customFormat="1" ht="18" thickBot="1">
      <c r="G2" s="105"/>
      <c r="H2" s="105"/>
      <c r="I2" s="27" t="str">
        <f>'ﾒｯｾｰｼﾞ一覧'!B73&amp;'ﾒｯｾｰｼﾞ一覧'!E73</f>
        <v>情報区分コード ＝ ０７１０</v>
      </c>
    </row>
    <row r="3" spans="1:9" s="64" customFormat="1" ht="27.75" thickBot="1">
      <c r="A3" s="106" t="s">
        <v>915</v>
      </c>
      <c r="B3" s="107" t="s">
        <v>21</v>
      </c>
      <c r="C3" s="108" t="s">
        <v>916</v>
      </c>
      <c r="D3" s="108" t="s">
        <v>917</v>
      </c>
      <c r="E3" s="108" t="s">
        <v>918</v>
      </c>
      <c r="F3" s="108" t="s">
        <v>919</v>
      </c>
      <c r="G3" s="107" t="s">
        <v>349</v>
      </c>
      <c r="H3" s="107" t="s">
        <v>350</v>
      </c>
      <c r="I3" s="65" t="s">
        <v>920</v>
      </c>
    </row>
    <row r="4" spans="1:9" s="64" customFormat="1" ht="13.5">
      <c r="A4" s="109">
        <v>1</v>
      </c>
      <c r="B4" s="110">
        <v>27001</v>
      </c>
      <c r="C4" s="110" t="str">
        <f>VLOOKUP(B4,'ﾃﾞｰﾀ項目定義'!$A$4:$E$1011,2,FALSE)</f>
        <v>ﾃﾞｰﾀ処理番号</v>
      </c>
      <c r="D4" s="111" t="str">
        <f>VLOOKUP(B4,'ﾃﾞｰﾀ項目定義'!$A$4:$E$1011,3,FALSE)</f>
        <v>5</v>
      </c>
      <c r="E4" s="111" t="str">
        <f>VLOOKUP(B4,'ﾃﾞｰﾀ項目定義'!$A$4:$E$1011,4,FALSE)</f>
        <v>9</v>
      </c>
      <c r="F4" s="111">
        <v>3</v>
      </c>
      <c r="G4" s="111"/>
      <c r="H4" s="111"/>
      <c r="I4" s="66" t="str">
        <f>IF(VLOOKUP(B4,'ﾃﾞｰﾀ項目定義'!$A$4:$E$1011,5,FALSE)=0,"",VLOOKUP(B4,'ﾃﾞｰﾀ項目定義'!$A$4:$E$1011,5,FALSE))</f>
        <v>ﾃﾞｰﾀ処理番号。受信側でﾒｯｾｰｼﾞを処理する際の順位を示す番号。</v>
      </c>
    </row>
    <row r="5" spans="1:9" s="64" customFormat="1" ht="13.5">
      <c r="A5" s="89">
        <f>A4+1</f>
        <v>2</v>
      </c>
      <c r="B5" s="77">
        <v>27002</v>
      </c>
      <c r="C5" s="77" t="str">
        <f>VLOOKUP(B5,'ﾃﾞｰﾀ項目定義'!$A$4:$E$1011,2,FALSE)</f>
        <v>情報区分ｺｰﾄﾞ</v>
      </c>
      <c r="D5" s="78" t="str">
        <f>VLOOKUP(B5,'ﾃﾞｰﾀ項目定義'!$A$4:$E$1011,3,FALSE)</f>
        <v>4</v>
      </c>
      <c r="E5" s="78" t="str">
        <f>VLOOKUP(B5,'ﾃﾞｰﾀ項目定義'!$A$4:$E$1011,4,FALSE)</f>
        <v>X</v>
      </c>
      <c r="F5" s="78">
        <v>3</v>
      </c>
      <c r="G5" s="78"/>
      <c r="H5" s="78"/>
      <c r="I5" s="67" t="str">
        <f>'ﾃﾞｰﾀ項目定義'!E5&amp;" ("&amp;A1&amp;" = "&amp;'ﾒｯｾｰｼﾞ一覧'!E73&amp;")"</f>
        <v>情報の種類を示すｺｰﾄﾞ (返品依頼情報 = ０７１０)</v>
      </c>
    </row>
    <row r="6" spans="1:9" s="64" customFormat="1" ht="13.5">
      <c r="A6" s="89">
        <f>A5+1</f>
        <v>3</v>
      </c>
      <c r="B6" s="77">
        <v>27003</v>
      </c>
      <c r="C6" s="77" t="str">
        <f>VLOOKUP(B6,'ﾃﾞｰﾀ項目定義'!$A$4:$E$1011,2,FALSE)</f>
        <v>ﾃﾞｰﾀ作成日</v>
      </c>
      <c r="D6" s="78" t="str">
        <f>VLOOKUP(B6,'ﾃﾞｰﾀ項目定義'!$A$4:$E$1011,3,FALSE)</f>
        <v>8</v>
      </c>
      <c r="E6" s="78" t="str">
        <f>VLOOKUP(B6,'ﾃﾞｰﾀ項目定義'!$A$4:$E$1011,4,FALSE)</f>
        <v>Y</v>
      </c>
      <c r="F6" s="78">
        <v>3</v>
      </c>
      <c r="G6" s="78"/>
      <c r="H6" s="78"/>
      <c r="I6" s="67" t="str">
        <f>IF(VLOOKUP(B6,'ﾃﾞｰﾀ項目定義'!$A$4:$E$1011,5,FALSE)=0,"",VLOOKUP(B6,'ﾃﾞｰﾀ項目定義'!$A$4:$E$1011,5,FALSE))</f>
        <v>ﾃﾞｰﾀ作成生年月日</v>
      </c>
    </row>
    <row r="7" spans="1:9" s="64" customFormat="1" ht="13.5">
      <c r="A7" s="89">
        <f>SUM(A6+1)</f>
        <v>4</v>
      </c>
      <c r="B7" s="77">
        <v>27187</v>
      </c>
      <c r="C7" s="93" t="str">
        <f>VLOOKUP(B7,'ﾃﾞｰﾀ項目定義'!$A$4:$E$1011,2,FALSE)</f>
        <v>ﾃﾞｰﾀ作成時間</v>
      </c>
      <c r="D7" s="78">
        <f>VLOOKUP(B7,'ﾃﾞｰﾀ項目定義'!$A$4:$E$1011,3,FALSE)</f>
        <v>6</v>
      </c>
      <c r="E7" s="78">
        <f>VLOOKUP(B7,'ﾃﾞｰﾀ項目定義'!$A$4:$E$1011,4,FALSE)</f>
        <v>9</v>
      </c>
      <c r="F7" s="78"/>
      <c r="G7" s="78"/>
      <c r="H7" s="78"/>
      <c r="I7" s="67" t="str">
        <f>IF(VLOOKUP(B7,'ﾃﾞｰﾀ項目定義'!$A$4:$E$1011,5,FALSE)=0,"",VLOOKUP(B7,'ﾃﾞｰﾀ項目定義'!$A$4:$E$1011,5,FALSE))</f>
        <v>ﾃﾞｰﾀ作成時刻。HHMMSS（HH：00～24、MM：00～59、SS：00～59）</v>
      </c>
    </row>
    <row r="8" spans="1:9" s="64" customFormat="1" ht="13.5">
      <c r="A8" s="89">
        <f>A7+1</f>
        <v>5</v>
      </c>
      <c r="B8" s="77">
        <v>27004</v>
      </c>
      <c r="C8" s="77" t="str">
        <f>VLOOKUP(B8,'ﾃﾞｰﾀ項目定義'!$A$4:$E$1011,2,FALSE)</f>
        <v>発注者ｺｰﾄﾞ</v>
      </c>
      <c r="D8" s="78" t="str">
        <f>VLOOKUP(B8,'ﾃﾞｰﾀ項目定義'!$A$4:$E$1011,3,FALSE)</f>
        <v>12</v>
      </c>
      <c r="E8" s="78" t="str">
        <f>VLOOKUP(B8,'ﾃﾞｰﾀ項目定義'!$A$4:$E$1011,4,FALSE)</f>
        <v>X</v>
      </c>
      <c r="F8" s="78">
        <v>3</v>
      </c>
      <c r="G8" s="78"/>
      <c r="H8" s="78"/>
      <c r="I8" s="67" t="str">
        <f>IF(VLOOKUP(B8,'ﾃﾞｰﾀ項目定義'!$A$4:$E$1011,5,FALSE)=0,"",VLOOKUP(B8,'ﾃﾞｰﾀ項目定義'!$A$4:$E$1011,5,FALSE))</f>
        <v>発注側統一企業ｺｰﾄﾞ</v>
      </c>
    </row>
    <row r="9" spans="1:9" s="64" customFormat="1" ht="13.5">
      <c r="A9" s="89">
        <f>A8+1</f>
        <v>6</v>
      </c>
      <c r="B9" s="77">
        <v>27005</v>
      </c>
      <c r="C9" s="77" t="str">
        <f>VLOOKUP(B9,'ﾃﾞｰﾀ項目定義'!$A$4:$E$1011,2,FALSE)</f>
        <v>受注者ｺｰﾄﾞ</v>
      </c>
      <c r="D9" s="78" t="str">
        <f>VLOOKUP(B9,'ﾃﾞｰﾀ項目定義'!$A$4:$E$1011,3,FALSE)</f>
        <v>12</v>
      </c>
      <c r="E9" s="78" t="str">
        <f>VLOOKUP(B9,'ﾃﾞｰﾀ項目定義'!$A$4:$E$1011,4,FALSE)</f>
        <v>X</v>
      </c>
      <c r="F9" s="78">
        <v>3</v>
      </c>
      <c r="G9" s="78"/>
      <c r="H9" s="78"/>
      <c r="I9" s="67" t="str">
        <f>IF(VLOOKUP(B9,'ﾃﾞｰﾀ項目定義'!$A$4:$E$1011,5,FALSE)=0,"",VLOOKUP(B9,'ﾃﾞｰﾀ項目定義'!$A$4:$E$1011,5,FALSE))</f>
        <v>受注側統一企業ｺｰﾄﾞ</v>
      </c>
    </row>
    <row r="10" spans="1:9" s="64" customFormat="1" ht="13.5">
      <c r="A10" s="89">
        <f>A9+1</f>
        <v>7</v>
      </c>
      <c r="B10" s="77">
        <v>27006</v>
      </c>
      <c r="C10" s="77" t="str">
        <f>VLOOKUP(B10,'ﾃﾞｰﾀ項目定義'!$A$4:$E$1011,2,FALSE)</f>
        <v>発注部門ｺｰﾄﾞ</v>
      </c>
      <c r="D10" s="78" t="str">
        <f>VLOOKUP(B10,'ﾃﾞｰﾀ項目定義'!$A$4:$E$1011,3,FALSE)</f>
        <v>8</v>
      </c>
      <c r="E10" s="78" t="str">
        <f>VLOOKUP(B10,'ﾃﾞｰﾀ項目定義'!$A$4:$E$1011,4,FALSE)</f>
        <v>X</v>
      </c>
      <c r="F10" s="78"/>
      <c r="G10" s="78"/>
      <c r="H10" s="78"/>
      <c r="I10" s="67" t="str">
        <f>IF(VLOOKUP(B10,'ﾃﾞｰﾀ項目定義'!$A$4:$E$1011,5,FALSE)=0,"",VLOOKUP(B10,'ﾃﾞｰﾀ項目定義'!$A$4:$E$1011,5,FALSE))</f>
        <v>発注側部門ｺｰﾄﾞ</v>
      </c>
    </row>
    <row r="11" spans="1:9" s="64" customFormat="1" ht="13.5">
      <c r="A11" s="89">
        <f aca="true" t="shared" si="0" ref="A11:A29">A10+1</f>
        <v>8</v>
      </c>
      <c r="B11" s="77">
        <v>27007</v>
      </c>
      <c r="C11" s="77" t="str">
        <f>VLOOKUP(B11,'ﾃﾞｰﾀ項目定義'!$A$4:$E$1011,2,FALSE)</f>
        <v>受注部門ｺｰﾄﾞ</v>
      </c>
      <c r="D11" s="78">
        <f>VLOOKUP(B11,'ﾃﾞｰﾀ項目定義'!$A$4:$E$1011,3,FALSE)</f>
        <v>8</v>
      </c>
      <c r="E11" s="78" t="str">
        <f>VLOOKUP(B11,'ﾃﾞｰﾀ項目定義'!$A$4:$E$1011,4,FALSE)</f>
        <v>X</v>
      </c>
      <c r="F11" s="78"/>
      <c r="G11" s="78"/>
      <c r="H11" s="78"/>
      <c r="I11" s="67" t="str">
        <f>IF(VLOOKUP(B11,'ﾃﾞｰﾀ項目定義'!$A$4:$E$1011,5,FALSE)=0,"",VLOOKUP(B11,'ﾃﾞｰﾀ項目定義'!$A$4:$E$1011,5,FALSE))</f>
        <v>受注側部門ｺｰﾄﾞ</v>
      </c>
    </row>
    <row r="12" spans="1:9" s="64" customFormat="1" ht="13.5">
      <c r="A12" s="89">
        <f t="shared" si="0"/>
        <v>9</v>
      </c>
      <c r="B12" s="77">
        <v>27008</v>
      </c>
      <c r="C12" s="77" t="str">
        <f>VLOOKUP(B12,'ﾃﾞｰﾀ項目定義'!$A$4:$E$1011,2,FALSE)</f>
        <v>訂正区分</v>
      </c>
      <c r="D12" s="78" t="str">
        <f>VLOOKUP(B12,'ﾃﾞｰﾀ項目定義'!$A$4:$E$1011,3,FALSE)</f>
        <v>1</v>
      </c>
      <c r="E12" s="78" t="str">
        <f>VLOOKUP(B12,'ﾃﾞｰﾀ項目定義'!$A$4:$E$1011,4,FALSE)</f>
        <v>X</v>
      </c>
      <c r="F12" s="78">
        <v>3</v>
      </c>
      <c r="G12" s="78"/>
      <c r="H12" s="78"/>
      <c r="I12" s="67" t="s">
        <v>390</v>
      </c>
    </row>
    <row r="13" spans="1:9" s="87" customFormat="1" ht="13.5">
      <c r="A13" s="89">
        <f t="shared" si="0"/>
        <v>10</v>
      </c>
      <c r="B13" s="86">
        <v>27010</v>
      </c>
      <c r="C13" s="86" t="str">
        <f>VLOOKUP(B13,'ﾃﾞｰﾀ項目定義'!$A$4:$E$1011,2,FALSE)</f>
        <v>最新更新日</v>
      </c>
      <c r="D13" s="200">
        <f>VLOOKUP(B13,'ﾃﾞｰﾀ項目定義'!$A$4:$E$1011,3,FALSE)</f>
        <v>8</v>
      </c>
      <c r="E13" s="200" t="str">
        <f>VLOOKUP(B13,'ﾃﾞｰﾀ項目定義'!$A$4:$E$1011,4,FALSE)</f>
        <v>Y</v>
      </c>
      <c r="F13" s="200">
        <v>3</v>
      </c>
      <c r="G13" s="200"/>
      <c r="H13" s="200"/>
      <c r="I13" s="90" t="str">
        <f>IF(VLOOKUP(B13,'ﾃﾞｰﾀ項目定義'!$A$4:$E$1011,5,FALSE)=0,"",VLOOKUP(B13,'ﾃﾞｰﾀ項目定義'!$A$4:$E$1011,5,FALSE))</f>
        <v>ﾃﾞ-ﾀ最新更新日</v>
      </c>
    </row>
    <row r="14" spans="1:9" s="87" customFormat="1" ht="13.5">
      <c r="A14" s="89">
        <f t="shared" si="0"/>
        <v>11</v>
      </c>
      <c r="B14" s="86">
        <v>27316</v>
      </c>
      <c r="C14" s="86" t="str">
        <f>VLOOKUP(B14,'ﾃﾞｰﾀ項目定義'!$A$4:$E$1011,2,FALSE)</f>
        <v>返品依頼番号</v>
      </c>
      <c r="D14" s="200">
        <f>VLOOKUP(B14,'ﾃﾞｰﾀ項目定義'!$A$4:$E$1011,3,FALSE)</f>
        <v>23</v>
      </c>
      <c r="E14" s="200" t="str">
        <f>VLOOKUP(B14,'ﾃﾞｰﾀ項目定義'!$A$4:$E$1011,4,FALSE)</f>
        <v>X</v>
      </c>
      <c r="F14" s="200">
        <v>2</v>
      </c>
      <c r="G14" s="200"/>
      <c r="H14" s="200"/>
      <c r="I14" s="90" t="str">
        <f>IF(VLOOKUP(B14,'ﾃﾞｰﾀ項目定義'!$A$4:$E$1011,5,FALSE)=0,"",VLOOKUP(B14,'ﾃﾞｰﾀ項目定義'!$A$4:$E$1011,5,FALSE))</f>
        <v>発注側返品管理番号</v>
      </c>
    </row>
    <row r="15" spans="1:9" s="64" customFormat="1" ht="13.5" customHeight="1">
      <c r="A15" s="89">
        <f t="shared" si="0"/>
        <v>12</v>
      </c>
      <c r="B15" s="77">
        <v>27379</v>
      </c>
      <c r="C15" s="77" t="str">
        <f>VLOOKUP(B15,'ﾃﾞｰﾀ項目定義'!$A$4:$E$1011,2,FALSE)</f>
        <v>返品依頼部門ｺｰﾄﾞ</v>
      </c>
      <c r="D15" s="78">
        <f>VLOOKUP(B15,'ﾃﾞｰﾀ項目定義'!$A$4:$E$1011,3,FALSE)</f>
        <v>8</v>
      </c>
      <c r="E15" s="78" t="str">
        <f>VLOOKUP(B15,'ﾃﾞｰﾀ項目定義'!$A$4:$E$1011,4,FALSE)</f>
        <v>X</v>
      </c>
      <c r="F15" s="78"/>
      <c r="G15" s="78"/>
      <c r="H15" s="78"/>
      <c r="I15" s="67" t="str">
        <f>IF(VLOOKUP(B15,'ﾃﾞｰﾀ項目定義'!$A$4:$E$1011,5,FALSE)=0,"",VLOOKUP(B15,'ﾃﾞｰﾀ項目定義'!$A$4:$E$1011,5,FALSE))</f>
        <v>発注側の返品依頼を行なう部門のｺｰﾄﾞ</v>
      </c>
    </row>
    <row r="16" spans="1:9" s="64" customFormat="1" ht="13.5" customHeight="1">
      <c r="A16" s="89">
        <f t="shared" si="0"/>
        <v>13</v>
      </c>
      <c r="B16" s="77">
        <v>27380</v>
      </c>
      <c r="C16" s="77" t="str">
        <f>VLOOKUP(B16,'ﾃﾞｰﾀ項目定義'!$A$4:$E$1011,2,FALSE)</f>
        <v>返品依頼部門名(半角)</v>
      </c>
      <c r="D16" s="78">
        <f>VLOOKUP(B16,'ﾃﾞｰﾀ項目定義'!$A$4:$E$1011,3,FALSE)</f>
        <v>20</v>
      </c>
      <c r="E16" s="78" t="str">
        <f>VLOOKUP(B16,'ﾃﾞｰﾀ項目定義'!$A$4:$E$1011,4,FALSE)</f>
        <v>X</v>
      </c>
      <c r="F16" s="78"/>
      <c r="G16" s="78"/>
      <c r="H16" s="78"/>
      <c r="I16" s="67" t="str">
        <f>IF(VLOOKUP(B16,'ﾃﾞｰﾀ項目定義'!$A$4:$E$1011,5,FALSE)=0,"",VLOOKUP(B16,'ﾃﾞｰﾀ項目定義'!$A$4:$E$1011,5,FALSE))</f>
        <v>発注側の返品依頼を行なう部門名</v>
      </c>
    </row>
    <row r="17" spans="1:9" s="64" customFormat="1" ht="13.5" customHeight="1">
      <c r="A17" s="89">
        <f t="shared" si="0"/>
        <v>14</v>
      </c>
      <c r="B17" s="77">
        <v>27381</v>
      </c>
      <c r="C17" s="77" t="str">
        <f>VLOOKUP(B17,'ﾃﾞｰﾀ項目定義'!$A$4:$E$1011,2,FALSE)</f>
        <v>返品依頼部門名(全角)</v>
      </c>
      <c r="D17" s="78">
        <f>VLOOKUP(B17,'ﾃﾞｰﾀ項目定義'!$A$4:$E$1011,3,FALSE)</f>
        <v>40</v>
      </c>
      <c r="E17" s="78" t="str">
        <f>VLOOKUP(B17,'ﾃﾞｰﾀ項目定義'!$A$4:$E$1011,4,FALSE)</f>
        <v>K</v>
      </c>
      <c r="F17" s="78"/>
      <c r="G17" s="78"/>
      <c r="H17" s="78"/>
      <c r="I17" s="67" t="str">
        <f>IF(VLOOKUP(B17,'ﾃﾞｰﾀ項目定義'!$A$4:$E$1011,5,FALSE)=0,"",VLOOKUP(B17,'ﾃﾞｰﾀ項目定義'!$A$4:$E$1011,5,FALSE))</f>
        <v>発注側の返品依頼を行なう部門名</v>
      </c>
    </row>
    <row r="18" spans="1:9" s="64" customFormat="1" ht="13.5" customHeight="1">
      <c r="A18" s="89">
        <f t="shared" si="0"/>
        <v>15</v>
      </c>
      <c r="B18" s="77">
        <v>27382</v>
      </c>
      <c r="C18" s="77" t="str">
        <f>VLOOKUP(B18,'ﾃﾞｰﾀ項目定義'!$A$4:$E$1011,2,FALSE)</f>
        <v>返品依頼担当(半角）</v>
      </c>
      <c r="D18" s="78">
        <f>VLOOKUP(B18,'ﾃﾞｰﾀ項目定義'!$A$4:$E$1011,3,FALSE)</f>
        <v>12</v>
      </c>
      <c r="E18" s="78" t="str">
        <f>VLOOKUP(B18,'ﾃﾞｰﾀ項目定義'!$A$4:$E$1011,4,FALSE)</f>
        <v>X</v>
      </c>
      <c r="F18" s="78"/>
      <c r="G18" s="78"/>
      <c r="H18" s="78"/>
      <c r="I18" s="67" t="str">
        <f>IF(VLOOKUP(B18,'ﾃﾞｰﾀ項目定義'!$A$4:$E$1011,5,FALSE)=0,"",VLOOKUP(B18,'ﾃﾞｰﾀ項目定義'!$A$4:$E$1011,5,FALSE))</f>
        <v>発注側返品依頼担当(ｶﾅ名称 or ｺ-ﾄﾞ)（担当者氏名）</v>
      </c>
    </row>
    <row r="19" spans="1:9" s="64" customFormat="1" ht="13.5" customHeight="1">
      <c r="A19" s="89">
        <f t="shared" si="0"/>
        <v>16</v>
      </c>
      <c r="B19" s="77">
        <v>27383</v>
      </c>
      <c r="C19" s="77" t="str">
        <f>VLOOKUP(B19,'ﾃﾞｰﾀ項目定義'!$A$4:$E$1011,2,FALSE)</f>
        <v>返品依頼担当(全角）</v>
      </c>
      <c r="D19" s="78">
        <f>VLOOKUP(B19,'ﾃﾞｰﾀ項目定義'!$A$4:$E$1011,3,FALSE)</f>
        <v>24</v>
      </c>
      <c r="E19" s="78" t="str">
        <f>VLOOKUP(B19,'ﾃﾞｰﾀ項目定義'!$A$4:$E$1011,4,FALSE)</f>
        <v>K</v>
      </c>
      <c r="F19" s="78"/>
      <c r="G19" s="78"/>
      <c r="H19" s="78"/>
      <c r="I19" s="67" t="str">
        <f>IF(VLOOKUP(B19,'ﾃﾞｰﾀ項目定義'!$A$4:$E$1011,5,FALSE)=0,"",VLOOKUP(B19,'ﾃﾞｰﾀ項目定義'!$A$4:$E$1011,5,FALSE))</f>
        <v>発注側返品依頼担当(漢字名称)（担当者氏名）</v>
      </c>
    </row>
    <row r="20" spans="1:9" s="87" customFormat="1" ht="13.5">
      <c r="A20" s="89">
        <f t="shared" si="0"/>
        <v>17</v>
      </c>
      <c r="B20" s="86">
        <v>27026</v>
      </c>
      <c r="C20" s="86" t="str">
        <f>VLOOKUP(B20,'ﾃﾞｰﾀ項目定義'!$A$4:$E$1011,2,FALSE)</f>
        <v>出荷番号</v>
      </c>
      <c r="D20" s="200">
        <f>VLOOKUP(B20,'ﾃﾞｰﾀ項目定義'!$A$4:$E$1011,3,FALSE)</f>
        <v>20</v>
      </c>
      <c r="E20" s="200" t="str">
        <f>VLOOKUP(B20,'ﾃﾞｰﾀ項目定義'!$A$4:$E$1011,4,FALSE)</f>
        <v>X</v>
      </c>
      <c r="F20" s="200"/>
      <c r="G20" s="200" t="s">
        <v>1055</v>
      </c>
      <c r="H20" s="200">
        <v>50</v>
      </c>
      <c r="I20" s="90" t="str">
        <f>IF(VLOOKUP(B20,'ﾃﾞｰﾀ項目定義'!$A$4:$E$1011,5,FALSE)=0,"",VLOOKUP(B20,'ﾃﾞｰﾀ項目定義'!$A$4:$E$1011,5,FALSE))</f>
        <v>受注側出荷管理番号(伝票番号・物品）</v>
      </c>
    </row>
    <row r="21" spans="1:9" s="23" customFormat="1" ht="13.5">
      <c r="A21" s="89">
        <f t="shared" si="0"/>
        <v>18</v>
      </c>
      <c r="B21" s="86">
        <v>27011</v>
      </c>
      <c r="C21" s="86" t="str">
        <f>VLOOKUP(B21,'ﾃﾞｰﾀ項目定義'!$A$4:$E$1011,2,FALSE)</f>
        <v>注文番号</v>
      </c>
      <c r="D21" s="200" t="str">
        <f>VLOOKUP(B21,'ﾃﾞｰﾀ項目定義'!$A$4:$E$1011,3,FALSE)</f>
        <v>23</v>
      </c>
      <c r="E21" s="200" t="str">
        <f>VLOOKUP(B21,'ﾃﾞｰﾀ項目定義'!$A$4:$E$1011,4,FALSE)</f>
        <v>X</v>
      </c>
      <c r="F21" s="195"/>
      <c r="G21" s="196" t="s">
        <v>1055</v>
      </c>
      <c r="H21" s="196"/>
      <c r="I21" s="197" t="str">
        <f>IF(VLOOKUP(B21,'ﾃﾞｰﾀ項目定義'!$A$4:$E$1011,5,FALSE)=0,"",VLOOKUP(B21,'ﾃﾞｰﾀ項目定義'!$A$4:$E$1011,5,FALSE))</f>
        <v>注文書の注文書番号（通常は発注者採番）</v>
      </c>
    </row>
    <row r="22" spans="1:9" s="23" customFormat="1" ht="13.5">
      <c r="A22" s="194">
        <f t="shared" si="0"/>
        <v>19</v>
      </c>
      <c r="B22" s="133">
        <v>27013</v>
      </c>
      <c r="C22" s="133" t="str">
        <f>VLOOKUP(B22,'ﾃﾞｰﾀ項目定義'!$A$4:$E$1011,2,FALSE)</f>
        <v>受注番号</v>
      </c>
      <c r="D22" s="196" t="str">
        <f>VLOOKUP(B22,'ﾃﾞｰﾀ項目定義'!$A$4:$E$1011,3,FALSE)</f>
        <v>23</v>
      </c>
      <c r="E22" s="196" t="str">
        <f>VLOOKUP(B22,'ﾃﾞｰﾀ項目定義'!$A$4:$E$1011,4,FALSE)</f>
        <v>X</v>
      </c>
      <c r="F22" s="195"/>
      <c r="G22" s="196" t="s">
        <v>1055</v>
      </c>
      <c r="H22" s="196"/>
      <c r="I22" s="197" t="str">
        <f>IF(VLOOKUP(B22,'ﾃﾞｰﾀ項目定義'!$A$4:$E$1011,5,FALSE)=0,"",VLOOKUP(B22,'ﾃﾞｰﾀ項目定義'!$A$4:$E$1011,5,FALSE))</f>
        <v>受注側管理番号</v>
      </c>
    </row>
    <row r="23" spans="1:9" s="23" customFormat="1" ht="13.5">
      <c r="A23" s="194">
        <f t="shared" si="0"/>
        <v>20</v>
      </c>
      <c r="B23" s="133">
        <v>27346</v>
      </c>
      <c r="C23" s="133" t="str">
        <f>VLOOKUP(B23,'ﾃﾞｰﾀ項目定義'!$A$4:$E$1011,2,FALSE)</f>
        <v>返品依頼日</v>
      </c>
      <c r="D23" s="196">
        <f>VLOOKUP(B23,'ﾃﾞｰﾀ項目定義'!$A$4:$E$1011,3,FALSE)</f>
        <v>8</v>
      </c>
      <c r="E23" s="196" t="str">
        <f>VLOOKUP(B23,'ﾃﾞｰﾀ項目定義'!$A$4:$E$1011,4,FALSE)</f>
        <v>Y</v>
      </c>
      <c r="F23" s="196">
        <v>3</v>
      </c>
      <c r="G23" s="196" t="s">
        <v>1055</v>
      </c>
      <c r="H23" s="196"/>
      <c r="I23" s="197" t="str">
        <f>IF(VLOOKUP(B23,'ﾃﾞｰﾀ項目定義'!$A$4:$E$1011,5,FALSE)=0,"",VLOOKUP(B23,'ﾃﾞｰﾀ項目定義'!$A$4:$E$1011,5,FALSE))</f>
        <v>発注者が返品依頼行為を行なった日付</v>
      </c>
    </row>
    <row r="24" spans="1:9" s="23" customFormat="1" ht="13.5">
      <c r="A24" s="194">
        <f t="shared" si="0"/>
        <v>21</v>
      </c>
      <c r="B24" s="133">
        <v>27317</v>
      </c>
      <c r="C24" s="133" t="str">
        <f>VLOOKUP(B24,'ﾃﾞｰﾀ項目定義'!$A$4:$E$1011,2,FALSE)</f>
        <v>返品依頼明細行番号</v>
      </c>
      <c r="D24" s="196">
        <f>VLOOKUP(B24,'ﾃﾞｰﾀ項目定義'!$A$4:$E$1011,3,FALSE)</f>
        <v>4</v>
      </c>
      <c r="E24" s="196">
        <f>VLOOKUP(B24,'ﾃﾞｰﾀ項目定義'!$A$4:$E$1011,4,FALSE)</f>
        <v>9</v>
      </c>
      <c r="F24" s="196"/>
      <c r="G24" s="196" t="s">
        <v>1055</v>
      </c>
      <c r="H24" s="196"/>
      <c r="I24" s="197" t="str">
        <f>IF(VLOOKUP(B24,'ﾃﾞｰﾀ項目定義'!$A$4:$E$1011,5,FALSE)=0,"",VLOOKUP(B24,'ﾃﾞｰﾀ項目定義'!$A$4:$E$1011,5,FALSE))</f>
        <v>返品依頼情報に含まれる明細を識別するための番号。1から昇順に付番。</v>
      </c>
    </row>
    <row r="25" spans="1:9" s="23" customFormat="1" ht="13.5">
      <c r="A25" s="194">
        <f t="shared" si="0"/>
        <v>22</v>
      </c>
      <c r="B25" s="133">
        <v>27029</v>
      </c>
      <c r="C25" s="133" t="str">
        <f>VLOOKUP(B25,'ﾃﾞｰﾀ項目定義'!$A$4:$E$1011,2,FALSE)</f>
        <v>注文明細行番号</v>
      </c>
      <c r="D25" s="196">
        <f>VLOOKUP(B25,'ﾃﾞｰﾀ項目定義'!$A$4:$E$1011,3,FALSE)</f>
        <v>4</v>
      </c>
      <c r="E25" s="196">
        <f>VLOOKUP(B25,'ﾃﾞｰﾀ項目定義'!$A$4:$E$1011,4,FALSE)</f>
        <v>9</v>
      </c>
      <c r="F25" s="196"/>
      <c r="G25" s="196" t="s">
        <v>1055</v>
      </c>
      <c r="H25" s="196"/>
      <c r="I25" s="197" t="str">
        <f>IF(VLOOKUP(B25,'ﾃﾞｰﾀ項目定義'!$A$4:$E$1011,5,FALSE)=0,"",VLOOKUP(B25,'ﾃﾞｰﾀ項目定義'!$A$4:$E$1011,5,FALSE))</f>
        <v>確定注文情報に含まれる明細を識別するための番号。1から昇順に付番。</v>
      </c>
    </row>
    <row r="26" spans="1:9" s="23" customFormat="1" ht="13.5">
      <c r="A26" s="194">
        <f t="shared" si="0"/>
        <v>23</v>
      </c>
      <c r="B26" s="133">
        <v>27030</v>
      </c>
      <c r="C26" s="133" t="str">
        <f>VLOOKUP(B26,'ﾃﾞｰﾀ項目定義'!$A$4:$E$1011,2,FALSE)</f>
        <v>受注側明細行番号</v>
      </c>
      <c r="D26" s="196">
        <f>VLOOKUP(B25,'ﾃﾞｰﾀ項目定義'!$A$4:$E$1011,3,FALSE)</f>
        <v>4</v>
      </c>
      <c r="E26" s="196">
        <f>VLOOKUP(B25,'ﾃﾞｰﾀ項目定義'!$A$4:$E$1011,4,FALSE)</f>
        <v>9</v>
      </c>
      <c r="F26" s="196"/>
      <c r="G26" s="196" t="s">
        <v>1055</v>
      </c>
      <c r="H26" s="196"/>
      <c r="I26" s="197" t="str">
        <f>IF(VLOOKUP(B25,'ﾃﾞｰﾀ項目定義'!$A$4:$E$1011,5,FALSE)=0,"",VLOOKUP(B25,'ﾃﾞｰﾀ項目定義'!$A$4:$E$1011,5,FALSE))</f>
        <v>確定注文情報に含まれる明細を識別するための番号。1から昇順に付番。</v>
      </c>
    </row>
    <row r="27" spans="1:9" ht="13.5">
      <c r="A27" s="194">
        <f t="shared" si="0"/>
        <v>24</v>
      </c>
      <c r="B27" s="101">
        <v>27151</v>
      </c>
      <c r="C27" s="101" t="str">
        <f>VLOOKUP(B27,'ﾃﾞｰﾀ項目定義'!$A$4:$E$1011,2,FALSE)</f>
        <v>受注明細識別子</v>
      </c>
      <c r="D27" s="98">
        <f>VLOOKUP(B27,'ﾃﾞｰﾀ項目定義'!$A$4:$E$1011,3,FALSE)</f>
        <v>10</v>
      </c>
      <c r="E27" s="98" t="str">
        <f>VLOOKUP(B27,'ﾃﾞｰﾀ項目定義'!$A$4:$E$1011,4,FALSE)</f>
        <v>X</v>
      </c>
      <c r="F27" s="196"/>
      <c r="G27" s="98" t="s">
        <v>348</v>
      </c>
      <c r="H27" s="98"/>
      <c r="I27" s="99" t="str">
        <f>IF(VLOOKUP(B27,'ﾃﾞｰﾀ項目定義'!$A$4:$E$1011,5,FALSE)=0,"",VLOOKUP(B27,'ﾃﾞｰﾀ項目定義'!$A$4:$E$1011,5,FALSE))</f>
        <v>受注側が管理する受注明細の識別子</v>
      </c>
    </row>
    <row r="28" spans="1:9" s="23" customFormat="1" ht="13.5">
      <c r="A28" s="194">
        <f t="shared" si="0"/>
        <v>25</v>
      </c>
      <c r="B28" s="133">
        <v>27028</v>
      </c>
      <c r="C28" s="133" t="str">
        <f>VLOOKUP(B28,'ﾃﾞｰﾀ項目定義'!$A$4:$E$1011,2,FALSE)</f>
        <v>出荷明細行番号</v>
      </c>
      <c r="D28" s="196" t="str">
        <f>VLOOKUP(B26,'ﾃﾞｰﾀ項目定義'!$A$4:$E$1011,3,FALSE)</f>
        <v>4</v>
      </c>
      <c r="E28" s="196">
        <f>VLOOKUP(B26,'ﾃﾞｰﾀ項目定義'!$A$4:$E$1011,4,FALSE)</f>
        <v>9</v>
      </c>
      <c r="F28" s="196"/>
      <c r="G28" s="196" t="s">
        <v>1055</v>
      </c>
      <c r="H28" s="196"/>
      <c r="I28" s="197" t="str">
        <f>IF(VLOOKUP(B26,'ﾃﾞｰﾀ項目定義'!$A$4:$E$1011,5,FALSE)=0,"",VLOOKUP(B26,'ﾃﾞｰﾀ項目定義'!$A$4:$E$1011,5,FALSE))</f>
        <v>受注側管理番号</v>
      </c>
    </row>
    <row r="29" spans="1:9" s="23" customFormat="1" ht="27">
      <c r="A29" s="194">
        <f t="shared" si="0"/>
        <v>26</v>
      </c>
      <c r="B29" s="133">
        <v>27321</v>
      </c>
      <c r="C29" s="133" t="str">
        <f>VLOOKUP(B29,'ﾃﾞｰﾀ項目定義'!$A$4:$E$1011,2,FALSE)</f>
        <v>返品理由コード</v>
      </c>
      <c r="D29" s="196">
        <f>VLOOKUP(B29,'ﾃﾞｰﾀ項目定義'!$A$4:$E$1011,3,FALSE)</f>
        <v>2</v>
      </c>
      <c r="E29" s="196" t="str">
        <f>VLOOKUP(B29,'ﾃﾞｰﾀ項目定義'!$A$4:$E$1011,4,FALSE)</f>
        <v>X</v>
      </c>
      <c r="F29" s="196">
        <v>2</v>
      </c>
      <c r="G29" s="196" t="s">
        <v>1055</v>
      </c>
      <c r="H29" s="196"/>
      <c r="I29" s="197" t="str">
        <f>IF(VLOOKUP(B29,'ﾃﾞｰﾀ項目定義'!$A$4:$E$1011,5,FALSE)=0,"",VLOOKUP(B29,'ﾃﾞｰﾀ項目定義'!$A$4:$E$1011,5,FALSE))</f>
        <v>01:初期不良(ﾊｰﾄﾞ) 02:ﾊﾟｯｹｰｼﾞ不良 03:ﾊﾞｸﾞ回収: 04:ﾊﾞｰｼﾞｮﾝｱｯﾌﾟ回収 
05:誤納品 99:その他返品</v>
      </c>
    </row>
    <row r="30" spans="1:9" ht="13.5">
      <c r="A30" s="194">
        <f>A29+1</f>
        <v>27</v>
      </c>
      <c r="B30" s="101">
        <v>27326</v>
      </c>
      <c r="C30" s="101" t="str">
        <f>VLOOKUP(B30,'ﾃﾞｰﾀ項目定義'!$A$4:$E$1011,2,FALSE)</f>
        <v>返品理由内容</v>
      </c>
      <c r="D30" s="98">
        <f>VLOOKUP(B30,'ﾃﾞｰﾀ項目定義'!$A$4:$E$1011,3,FALSE)</f>
        <v>50</v>
      </c>
      <c r="E30" s="98" t="str">
        <f>VLOOKUP(B30,'ﾃﾞｰﾀ項目定義'!$A$4:$E$1011,4,FALSE)</f>
        <v>K</v>
      </c>
      <c r="F30" s="98"/>
      <c r="G30" s="98" t="s">
        <v>1055</v>
      </c>
      <c r="H30" s="98"/>
      <c r="I30" s="99" t="str">
        <f>IF(VLOOKUP(B30,'ﾃﾞｰﾀ項目定義'!$A$4:$E$1011,5,FALSE)=0,"",VLOOKUP(B30,'ﾃﾞｰﾀ項目定義'!$A$4:$E$1011,5,FALSE))</f>
        <v>返品する理由を述べた文章。</v>
      </c>
    </row>
    <row r="31" spans="1:9" ht="13.5">
      <c r="A31" s="194">
        <f>A30+1</f>
        <v>28</v>
      </c>
      <c r="B31" s="101">
        <v>27032</v>
      </c>
      <c r="C31" s="101" t="str">
        <f>VLOOKUP(B31,'ﾃﾞｰﾀ項目定義'!$A$4:$E$1011,2,FALSE)</f>
        <v>明細備考(半角）</v>
      </c>
      <c r="D31" s="98">
        <f>VLOOKUP(B31,'ﾃﾞｰﾀ項目定義'!$A$4:$E$1011,3,FALSE)</f>
        <v>30</v>
      </c>
      <c r="E31" s="98" t="str">
        <f>VLOOKUP(B31,'ﾃﾞｰﾀ項目定義'!$A$4:$E$1011,4,FALSE)</f>
        <v>X</v>
      </c>
      <c r="F31" s="98"/>
      <c r="G31" s="98" t="s">
        <v>1055</v>
      </c>
      <c r="H31" s="98"/>
      <c r="I31" s="99" t="str">
        <f>IF(VLOOKUP(B31,'ﾃﾞｰﾀ項目定義'!$A$4:$E$1011,5,FALSE)=0,"",VLOOKUP(B31,'ﾃﾞｰﾀ項目定義'!$A$4:$E$1011,5,FALSE))</f>
        <v>ｶﾅ・英数字による備考。当該ﾒｯｾｰｼﾞに対するﾒｯｾｰｼﾞ作成側の追記事項</v>
      </c>
    </row>
    <row r="32" spans="1:9" ht="13.5">
      <c r="A32" s="194">
        <f>A31+1</f>
        <v>29</v>
      </c>
      <c r="B32" s="101">
        <v>27033</v>
      </c>
      <c r="C32" s="101" t="str">
        <f>VLOOKUP(B32,'ﾃﾞｰﾀ項目定義'!$A$4:$E$1011,2,FALSE)</f>
        <v>明細備考(全角）</v>
      </c>
      <c r="D32" s="98">
        <f>VLOOKUP(B32,'ﾃﾞｰﾀ項目定義'!$A$4:$E$1011,3,FALSE)</f>
        <v>60</v>
      </c>
      <c r="E32" s="98" t="str">
        <f>VLOOKUP(B32,'ﾃﾞｰﾀ項目定義'!$A$4:$E$1011,4,FALSE)</f>
        <v>K</v>
      </c>
      <c r="F32" s="98"/>
      <c r="G32" s="98" t="s">
        <v>1055</v>
      </c>
      <c r="H32" s="98"/>
      <c r="I32" s="99" t="str">
        <f>IF(VLOOKUP(B32,'ﾃﾞｰﾀ項目定義'!$A$4:$E$1011,5,FALSE)=0,"",VLOOKUP(B32,'ﾃﾞｰﾀ項目定義'!$A$4:$E$1011,5,FALSE))</f>
        <v>かな・漢字による備考。当該ﾒｯｾｰｼﾞに対するﾒｯｾｰｼﾞ作成側の追記事項</v>
      </c>
    </row>
    <row r="33" spans="1:9" ht="13.5">
      <c r="A33" s="194">
        <f>SUM(A32+1)</f>
        <v>30</v>
      </c>
      <c r="B33" s="101">
        <v>27035</v>
      </c>
      <c r="C33" s="101" t="str">
        <f>VLOOKUP(B33,'ﾃﾞｰﾀ項目定義'!$A$4:$E$1011,2,FALSE)</f>
        <v>JANｺｰﾄﾞ</v>
      </c>
      <c r="D33" s="98">
        <f>VLOOKUP(B33,'ﾃﾞｰﾀ項目定義'!$A$4:$E$1011,3,FALSE)</f>
        <v>13</v>
      </c>
      <c r="E33" s="98" t="str">
        <f>VLOOKUP(B33,'ﾃﾞｰﾀ項目定義'!$A$4:$E$1011,4,FALSE)</f>
        <v>X</v>
      </c>
      <c r="F33" s="98">
        <v>3</v>
      </c>
      <c r="G33" s="98" t="s">
        <v>1055</v>
      </c>
      <c r="H33" s="98"/>
      <c r="I33" s="99" t="str">
        <f>IF(VLOOKUP(B33,'ﾃﾞｰﾀ項目定義'!$A$4:$E$1011,5,FALSE)=0,"",VLOOKUP(B33,'ﾃﾞｰﾀ項目定義'!$A$4:$E$1011,5,FALSE))</f>
        <v>ﾒｰｶｰが採番したJANｺｰﾄﾞ</v>
      </c>
    </row>
    <row r="34" spans="1:9" ht="13.5">
      <c r="A34" s="194">
        <f>A33+1</f>
        <v>31</v>
      </c>
      <c r="B34" s="101">
        <v>27036</v>
      </c>
      <c r="C34" s="101" t="str">
        <f>VLOOKUP(B34,'ﾃﾞｰﾀ項目定義'!$A$4:$E$1011,2,FALSE)</f>
        <v>受注者製品ｺｰﾄﾞ</v>
      </c>
      <c r="D34" s="98">
        <f>VLOOKUP(B34,'ﾃﾞｰﾀ項目定義'!$A$4:$E$1011,3,FALSE)</f>
        <v>35</v>
      </c>
      <c r="E34" s="98" t="str">
        <f>VLOOKUP(B34,'ﾃﾞｰﾀ項目定義'!$A$4:$E$1011,4,FALSE)</f>
        <v>X</v>
      </c>
      <c r="F34" s="98">
        <v>2</v>
      </c>
      <c r="G34" s="98" t="s">
        <v>1055</v>
      </c>
      <c r="H34" s="98"/>
      <c r="I34" s="99" t="str">
        <f>IF(VLOOKUP(B34,'ﾃﾞｰﾀ項目定義'!$A$4:$E$1011,5,FALSE)=0,"",VLOOKUP(B34,'ﾃﾞｰﾀ項目定義'!$A$4:$E$1011,5,FALSE))</f>
        <v>受注側が採番した製品の管理番号</v>
      </c>
    </row>
    <row r="35" spans="1:9" s="132" customFormat="1" ht="13.5">
      <c r="A35" s="194">
        <f>A34+1</f>
        <v>32</v>
      </c>
      <c r="B35" s="101">
        <v>27331</v>
      </c>
      <c r="C35" s="101" t="str">
        <f>VLOOKUP(B35,'ﾃﾞｰﾀ項目定義'!$A$4:$E$1011,2,FALSE)</f>
        <v>発注者製品ｺｰﾄﾞ</v>
      </c>
      <c r="D35" s="98">
        <f>VLOOKUP(B35,'ﾃﾞｰﾀ項目定義'!$A$4:$E$1011,3,FALSE)</f>
        <v>35</v>
      </c>
      <c r="E35" s="98" t="str">
        <f>VLOOKUP(B35,'ﾃﾞｰﾀ項目定義'!$A$4:$E$1011,4,FALSE)</f>
        <v>X</v>
      </c>
      <c r="F35" s="130"/>
      <c r="G35" s="130" t="s">
        <v>1055</v>
      </c>
      <c r="H35" s="131"/>
      <c r="I35" s="99" t="str">
        <f>IF(VLOOKUP(B35,'ﾃﾞｰﾀ項目定義'!$A$4:$E$1011,5,FALSE)=0,"",VLOOKUP(B35,'ﾃﾞｰﾀ項目定義'!$A$4:$E$1011,5,FALSE))</f>
        <v>発注側が採番した製品の管理番号</v>
      </c>
    </row>
    <row r="36" spans="1:9" ht="13.5">
      <c r="A36" s="194">
        <f>A35+1</f>
        <v>33</v>
      </c>
      <c r="B36" s="101">
        <v>27037</v>
      </c>
      <c r="C36" s="101" t="str">
        <f>VLOOKUP(B36,'ﾃﾞｰﾀ項目定義'!$A$4:$E$1011,2,FALSE)</f>
        <v>EANｺ-ﾄﾞ</v>
      </c>
      <c r="D36" s="98">
        <f>VLOOKUP(B36,'ﾃﾞｰﾀ項目定義'!$A$4:$E$1011,3,FALSE)</f>
        <v>13</v>
      </c>
      <c r="E36" s="98" t="str">
        <f>VLOOKUP(B36,'ﾃﾞｰﾀ項目定義'!$A$4:$E$1011,4,FALSE)</f>
        <v>X</v>
      </c>
      <c r="F36" s="98"/>
      <c r="G36" s="98" t="s">
        <v>1055</v>
      </c>
      <c r="H36" s="98"/>
      <c r="I36" s="99" t="str">
        <f>IF(VLOOKUP(B36,'ﾃﾞｰﾀ項目定義'!$A$4:$E$1011,5,FALSE)=0,"",VLOOKUP(B36,'ﾃﾞｰﾀ項目定義'!$A$4:$E$1011,5,FALSE))</f>
        <v>ﾒｰｶｰが採番したEANｺｰﾄﾞ（海外製品）</v>
      </c>
    </row>
    <row r="37" spans="1:9" ht="13.5">
      <c r="A37" s="194">
        <f>A36+1</f>
        <v>34</v>
      </c>
      <c r="B37" s="101">
        <v>27038</v>
      </c>
      <c r="C37" s="101" t="str">
        <f>VLOOKUP(B37,'ﾃﾞｰﾀ項目定義'!$A$4:$E$1011,2,FALSE)</f>
        <v>UPCｺ-ﾄﾞ</v>
      </c>
      <c r="D37" s="98">
        <f>VLOOKUP(B37,'ﾃﾞｰﾀ項目定義'!$A$4:$E$1011,3,FALSE)</f>
        <v>13</v>
      </c>
      <c r="E37" s="98" t="str">
        <f>VLOOKUP(B37,'ﾃﾞｰﾀ項目定義'!$A$4:$E$1011,4,FALSE)</f>
        <v>X</v>
      </c>
      <c r="F37" s="98"/>
      <c r="G37" s="98" t="s">
        <v>1055</v>
      </c>
      <c r="H37" s="98"/>
      <c r="I37" s="99" t="str">
        <f>IF(VLOOKUP(B37,'ﾃﾞｰﾀ項目定義'!$A$4:$E$1011,5,FALSE)=0,"",VLOOKUP(B37,'ﾃﾞｰﾀ項目定義'!$A$4:$E$1011,5,FALSE))</f>
        <v>ﾒｰｶｰが採番したUPCｺｰﾄﾞ（米国製品）。先頭にゼロを付加する。</v>
      </c>
    </row>
    <row r="38" spans="1:9" ht="13.5">
      <c r="A38" s="194">
        <f>SUM(A37+1)</f>
        <v>35</v>
      </c>
      <c r="B38" s="101">
        <v>27039</v>
      </c>
      <c r="C38" s="101" t="str">
        <f>VLOOKUP(B38,'ﾃﾞｰﾀ項目定義'!$A$4:$E$1011,2,FALSE)</f>
        <v>ISBNｺ-ﾄﾞ</v>
      </c>
      <c r="D38" s="98">
        <f>VLOOKUP(B38,'ﾃﾞｰﾀ項目定義'!$A$4:$E$1011,3,FALSE)</f>
        <v>13</v>
      </c>
      <c r="E38" s="98" t="str">
        <f>VLOOKUP(B38,'ﾃﾞｰﾀ項目定義'!$A$4:$E$1011,4,FALSE)</f>
        <v>X</v>
      </c>
      <c r="F38" s="98"/>
      <c r="G38" s="98" t="s">
        <v>1055</v>
      </c>
      <c r="H38" s="98"/>
      <c r="I38" s="99" t="str">
        <f>IF(VLOOKUP(B38,'ﾃﾞｰﾀ項目定義'!$A$4:$E$1011,5,FALSE)=0,"",VLOOKUP(B38,'ﾃﾞｰﾀ項目定義'!$A$4:$E$1011,5,FALSE))</f>
        <v>ﾒｰｶｰが採番したISBNｺｰﾄﾞ</v>
      </c>
    </row>
    <row r="39" spans="1:9" ht="13.5">
      <c r="A39" s="194">
        <f aca="true" t="shared" si="1" ref="A39:A48">SUM(A38+1)</f>
        <v>36</v>
      </c>
      <c r="B39" s="101">
        <v>27040</v>
      </c>
      <c r="C39" s="101" t="str">
        <f>VLOOKUP(B39,'ﾃﾞｰﾀ項目定義'!$A$4:$E$1011,2,FALSE)</f>
        <v>製品名(全角）</v>
      </c>
      <c r="D39" s="98" t="str">
        <f>VLOOKUP(B39,'ﾃﾞｰﾀ項目定義'!$A$4:$E$1011,3,FALSE)</f>
        <v>80</v>
      </c>
      <c r="E39" s="98" t="str">
        <f>VLOOKUP(B39,'ﾃﾞｰﾀ項目定義'!$A$4:$E$1011,4,FALSE)</f>
        <v>K</v>
      </c>
      <c r="F39" s="98"/>
      <c r="G39" s="98" t="s">
        <v>1055</v>
      </c>
      <c r="H39" s="98"/>
      <c r="I39" s="99" t="str">
        <f>IF(VLOOKUP(B39,'ﾃﾞｰﾀ項目定義'!$A$4:$E$1011,5,FALSE)=0,"",VLOOKUP(B39,'ﾃﾞｰﾀ項目定義'!$A$4:$E$1011,5,FALSE))</f>
        <v>製品名称(漢字):商品ｶﾀﾛｸﾞにおける略称</v>
      </c>
    </row>
    <row r="40" spans="1:9" ht="13.5">
      <c r="A40" s="194">
        <f t="shared" si="1"/>
        <v>37</v>
      </c>
      <c r="B40" s="101">
        <v>27041</v>
      </c>
      <c r="C40" s="101" t="str">
        <f>VLOOKUP(B40,'ﾃﾞｰﾀ項目定義'!$A$4:$E$1011,2,FALSE)</f>
        <v>製品名(半角）</v>
      </c>
      <c r="D40" s="98" t="str">
        <f>VLOOKUP(B40,'ﾃﾞｰﾀ項目定義'!$A$4:$E$1011,3,FALSE)</f>
        <v>40</v>
      </c>
      <c r="E40" s="98" t="str">
        <f>VLOOKUP(B40,'ﾃﾞｰﾀ項目定義'!$A$4:$E$1011,4,FALSE)</f>
        <v>X</v>
      </c>
      <c r="F40" s="98"/>
      <c r="G40" s="98" t="s">
        <v>1055</v>
      </c>
      <c r="H40" s="98"/>
      <c r="I40" s="99" t="str">
        <f>IF(VLOOKUP(B40,'ﾃﾞｰﾀ項目定義'!$A$4:$E$1011,5,FALSE)=0,"",VLOOKUP(B40,'ﾃﾞｰﾀ項目定義'!$A$4:$E$1011,5,FALSE))</f>
        <v>製品名称(ｼﾝｸﾞﾙ文字):商品ｶﾀﾛｸﾞにおける略称</v>
      </c>
    </row>
    <row r="41" spans="1:9" ht="13.5">
      <c r="A41" s="194">
        <f t="shared" si="1"/>
        <v>38</v>
      </c>
      <c r="B41" s="101">
        <v>27042</v>
      </c>
      <c r="C41" s="101" t="str">
        <f>VLOOKUP(B41,'ﾃﾞｰﾀ項目定義'!$A$4:$E$1011,2,FALSE)</f>
        <v>ﾗｲｾﾝｽ区分</v>
      </c>
      <c r="D41" s="98">
        <f>VLOOKUP(B41,'ﾃﾞｰﾀ項目定義'!$A$4:$E$1011,3,FALSE)</f>
        <v>1</v>
      </c>
      <c r="E41" s="98" t="str">
        <f>VLOOKUP(B41,'ﾃﾞｰﾀ項目定義'!$A$4:$E$1011,4,FALSE)</f>
        <v>X</v>
      </c>
      <c r="F41" s="98">
        <v>3</v>
      </c>
      <c r="G41" s="98" t="s">
        <v>1055</v>
      </c>
      <c r="H41" s="98"/>
      <c r="I41" s="99" t="str">
        <f>IF(VLOOKUP(B41,'ﾃﾞｰﾀ項目定義'!$A$4:$E$1011,5,FALSE)=0,"",VLOOKUP(B41,'ﾃﾞｰﾀ項目定義'!$A$4:$E$1011,5,FALSE))</f>
        <v>1:通常､2:ﾗｲｾﾝｽ(ﾒﾃﾞｨｱ有）､3:ﾗｲｾﾝｽ（ﾒﾃﾞｨｱ無）</v>
      </c>
    </row>
    <row r="42" spans="1:9" ht="13.5">
      <c r="A42" s="194">
        <f t="shared" si="1"/>
        <v>39</v>
      </c>
      <c r="B42" s="101">
        <v>27048</v>
      </c>
      <c r="C42" s="101" t="str">
        <f>VLOOKUP(B42,'ﾃﾞｰﾀ項目定義'!$A$4:$E$1011,2,FALSE)</f>
        <v>注文数量</v>
      </c>
      <c r="D42" s="98">
        <f>VLOOKUP(B42,'ﾃﾞｰﾀ項目定義'!$A$4:$E$1011,3,FALSE)</f>
        <v>9</v>
      </c>
      <c r="E42" s="98" t="str">
        <f>VLOOKUP(B42,'ﾃﾞｰﾀ項目定義'!$A$4:$E$1011,4,FALSE)</f>
        <v>9</v>
      </c>
      <c r="F42" s="98"/>
      <c r="G42" s="98" t="s">
        <v>1055</v>
      </c>
      <c r="H42" s="98"/>
      <c r="I42" s="99" t="str">
        <f>IF(VLOOKUP(B42,'ﾃﾞｰﾀ項目定義'!$A$4:$E$1011,5,FALSE)=0,"",VLOOKUP(B42,'ﾃﾞｰﾀ項目定義'!$A$4:$E$1011,5,FALSE))</f>
        <v>受発注数量</v>
      </c>
    </row>
    <row r="43" spans="1:9" ht="13.5">
      <c r="A43" s="194">
        <f t="shared" si="1"/>
        <v>40</v>
      </c>
      <c r="B43" s="101">
        <v>27050</v>
      </c>
      <c r="C43" s="101" t="str">
        <f>VLOOKUP(B43,'ﾃﾞｰﾀ項目定義'!$A$4:$E$1011,2,FALSE)</f>
        <v>出荷数量</v>
      </c>
      <c r="D43" s="98">
        <f>VLOOKUP(B43,'ﾃﾞｰﾀ項目定義'!$A$4:$E$1011,3,FALSE)</f>
        <v>9</v>
      </c>
      <c r="E43" s="98" t="str">
        <f>VLOOKUP(B43,'ﾃﾞｰﾀ項目定義'!$A$4:$E$1011,4,FALSE)</f>
        <v>9</v>
      </c>
      <c r="F43" s="98"/>
      <c r="G43" s="98" t="s">
        <v>1055</v>
      </c>
      <c r="H43" s="98"/>
      <c r="I43" s="99" t="s">
        <v>391</v>
      </c>
    </row>
    <row r="44" spans="1:9" ht="27">
      <c r="A44" s="194">
        <f t="shared" si="1"/>
        <v>41</v>
      </c>
      <c r="B44" s="101">
        <v>27043</v>
      </c>
      <c r="C44" s="101" t="str">
        <f>VLOOKUP(B44,'ﾃﾞｰﾀ項目定義'!$A$4:$E$1011,2,FALSE)</f>
        <v>単価区分</v>
      </c>
      <c r="D44" s="98">
        <f>VLOOKUP(B44,'ﾃﾞｰﾀ項目定義'!$A$4:$E$1011,3,FALSE)</f>
        <v>1</v>
      </c>
      <c r="E44" s="98" t="str">
        <f>VLOOKUP(B44,'ﾃﾞｰﾀ項目定義'!$A$4:$E$1011,4,FALSE)</f>
        <v>X</v>
      </c>
      <c r="F44" s="196"/>
      <c r="G44" s="98" t="s">
        <v>1055</v>
      </c>
      <c r="H44" s="98"/>
      <c r="I44" s="99" t="str">
        <f>IF(VLOOKUP(B44,'ﾃﾞｰﾀ項目定義'!$A$4:$E$1011,5,FALSE)=0,"",VLOOKUP(B44,'ﾃﾞｰﾀ項目定義'!$A$4:$E$1011,5,FALSE))&amp;"  発注時の単価と返品時の単価は異なる場合がある"</f>
        <v>0:確定単価､1:単価未定､2:その他(特価など)  発注時の単価と返品時の単価は異なる場合がある</v>
      </c>
    </row>
    <row r="45" spans="1:9" ht="13.5">
      <c r="A45" s="194">
        <f t="shared" si="1"/>
        <v>42</v>
      </c>
      <c r="B45" s="101">
        <v>27347</v>
      </c>
      <c r="C45" s="101" t="str">
        <f>VLOOKUP(B45,'ﾃﾞｰﾀ項目定義'!$A$4:$E$1011,2,FALSE)</f>
        <v>返品依頼数量</v>
      </c>
      <c r="D45" s="98">
        <f>VLOOKUP(B45,'ﾃﾞｰﾀ項目定義'!$A$4:$E$1011,3,FALSE)</f>
        <v>9</v>
      </c>
      <c r="E45" s="98">
        <f>VLOOKUP(B45,'ﾃﾞｰﾀ項目定義'!$A$4:$E$1011,4,FALSE)</f>
        <v>9</v>
      </c>
      <c r="F45" s="196"/>
      <c r="G45" s="98" t="s">
        <v>1055</v>
      </c>
      <c r="H45" s="98"/>
      <c r="I45" s="99" t="str">
        <f>IF(VLOOKUP(B45,'ﾃﾞｰﾀ項目定義'!$A$4:$E$1011,5,FALSE)=0,"",VLOOKUP(B45,'ﾃﾞｰﾀ項目定義'!$A$4:$E$1011,5,FALSE))</f>
        <v>発注者が返品依頼を行なう数量</v>
      </c>
    </row>
    <row r="46" spans="1:9" ht="13.5">
      <c r="A46" s="194">
        <f t="shared" si="1"/>
        <v>43</v>
      </c>
      <c r="B46" s="101">
        <v>27348</v>
      </c>
      <c r="C46" s="101" t="str">
        <f>VLOOKUP(B46,'ﾃﾞｰﾀ項目定義'!$A$4:$E$1011,2,FALSE)</f>
        <v>返品依頼単価</v>
      </c>
      <c r="D46" s="98" t="str">
        <f>VLOOKUP(B46,'ﾃﾞｰﾀ項目定義'!$A$4:$E$1011,3,FALSE)</f>
        <v>12V(3)</v>
      </c>
      <c r="E46" s="98">
        <f>VLOOKUP(B46,'ﾃﾞｰﾀ項目定義'!$A$4:$E$1011,4,FALSE)</f>
        <v>9</v>
      </c>
      <c r="F46" s="196">
        <v>2</v>
      </c>
      <c r="G46" s="98" t="s">
        <v>1055</v>
      </c>
      <c r="H46" s="98"/>
      <c r="I46" s="99" t="str">
        <f>IF(VLOOKUP(B46,'ﾃﾞｰﾀ項目定義'!$A$4:$E$1011,5,FALSE)=0,"",VLOOKUP(B46,'ﾃﾞｰﾀ項目定義'!$A$4:$E$1011,5,FALSE))</f>
        <v>発注者が返品依頼を行なう商品の単価</v>
      </c>
    </row>
    <row r="47" spans="1:9" ht="13.5">
      <c r="A47" s="194">
        <f t="shared" si="1"/>
        <v>44</v>
      </c>
      <c r="B47" s="101">
        <v>27349</v>
      </c>
      <c r="C47" s="101" t="str">
        <f>VLOOKUP(B47,'ﾃﾞｰﾀ項目定義'!$A$4:$E$1011,2,FALSE)</f>
        <v>返品依頼金額</v>
      </c>
      <c r="D47" s="98">
        <f>VLOOKUP(B47,'ﾃﾞｰﾀ項目定義'!$A$4:$E$1011,3,FALSE)</f>
        <v>13</v>
      </c>
      <c r="E47" s="98">
        <f>VLOOKUP(B47,'ﾃﾞｰﾀ項目定義'!$A$4:$E$1011,4,FALSE)</f>
        <v>9</v>
      </c>
      <c r="F47" s="98"/>
      <c r="G47" s="98" t="s">
        <v>1055</v>
      </c>
      <c r="H47" s="98"/>
      <c r="I47" s="99" t="str">
        <f>IF(VLOOKUP(B47,'ﾃﾞｰﾀ項目定義'!$A$4:$E$1011,5,FALSE)=0,"",VLOOKUP(B47,'ﾃﾞｰﾀ項目定義'!$A$4:$E$1011,5,FALSE))</f>
        <v>発注者が返品依頼を行なう金額</v>
      </c>
    </row>
    <row r="48" spans="1:9" ht="13.5">
      <c r="A48" s="194">
        <f t="shared" si="1"/>
        <v>45</v>
      </c>
      <c r="B48" s="101">
        <v>27057</v>
      </c>
      <c r="C48" s="101" t="str">
        <f>VLOOKUP(B48,'ﾃﾞｰﾀ項目定義'!$A$4:$E$1011,2,FALSE)</f>
        <v>分納区分</v>
      </c>
      <c r="D48" s="98" t="str">
        <f>VLOOKUP(B48,'ﾃﾞｰﾀ項目定義'!$A$4:$E$1011,3,FALSE)</f>
        <v>1</v>
      </c>
      <c r="E48" s="98" t="str">
        <f>VLOOKUP(B48,'ﾃﾞｰﾀ項目定義'!$A$4:$E$1011,4,FALSE)</f>
        <v>X</v>
      </c>
      <c r="F48" s="98"/>
      <c r="G48" s="98" t="s">
        <v>1055</v>
      </c>
      <c r="H48" s="98"/>
      <c r="I48" s="99" t="str">
        <f>IF(VLOOKUP(B48,'ﾃﾞｰﾀ項目定義'!$A$4:$E$1011,5,FALSE)=0,"",VLOOKUP(B48,'ﾃﾞｰﾀ項目定義'!$A$4:$E$1011,5,FALSE))</f>
        <v>1:分納､2:一括､3:その他(分納､一括共に可､等)</v>
      </c>
    </row>
    <row r="49" spans="1:9" ht="13.5">
      <c r="A49" s="194">
        <f>A48+1</f>
        <v>46</v>
      </c>
      <c r="B49" s="101">
        <v>27320</v>
      </c>
      <c r="C49" s="101" t="str">
        <f>VLOOKUP(B49,'ﾃﾞｰﾀ項目定義'!$A$4:$E$1011,2,FALSE)</f>
        <v>返品予定日</v>
      </c>
      <c r="D49" s="98" t="str">
        <f>VLOOKUP(B49,'ﾃﾞｰﾀ項目定義'!$A$4:$E$1011,3,FALSE)</f>
        <v>8</v>
      </c>
      <c r="E49" s="98" t="str">
        <f>VLOOKUP(B49,'ﾃﾞｰﾀ項目定義'!$A$4:$E$1011,4,FALSE)</f>
        <v>Y</v>
      </c>
      <c r="F49" s="98"/>
      <c r="G49" s="98" t="s">
        <v>1055</v>
      </c>
      <c r="H49" s="98"/>
      <c r="I49" s="99" t="str">
        <f>IF(VLOOKUP(B49,'ﾃﾞｰﾀ項目定義'!$A$4:$E$1011,5,FALSE)=0,"",VLOOKUP(B49,'ﾃﾞｰﾀ項目定義'!$A$4:$E$1011,5,FALSE))</f>
        <v>発注側が納入する日</v>
      </c>
    </row>
    <row r="50" spans="1:9" ht="13.5">
      <c r="A50" s="194">
        <f>A49+1</f>
        <v>47</v>
      </c>
      <c r="B50" s="133">
        <v>27054</v>
      </c>
      <c r="C50" s="101" t="str">
        <f>VLOOKUP(B50,'ﾃﾞｰﾀ項目定義'!$A$4:$E$1011,2,FALSE)</f>
        <v>出荷日</v>
      </c>
      <c r="D50" s="98" t="str">
        <f>VLOOKUP(B50,'ﾃﾞｰﾀ項目定義'!$A$4:$E$1011,3,FALSE)</f>
        <v>8</v>
      </c>
      <c r="E50" s="98" t="str">
        <f>VLOOKUP(B50,'ﾃﾞｰﾀ項目定義'!$A$4:$E$1011,4,FALSE)</f>
        <v>Y</v>
      </c>
      <c r="F50" s="101"/>
      <c r="G50" s="98" t="s">
        <v>1055</v>
      </c>
      <c r="H50" s="98"/>
      <c r="I50" s="99" t="str">
        <f>IF(VLOOKUP(B50,'ﾃﾞｰﾀ項目定義'!$A$4:$E$1011,5,FALSE)=0,"",VLOOKUP(B50,'ﾃﾞｰﾀ項目定義'!$A$4:$E$1011,5,FALSE))</f>
        <v>受注者からの出荷日付</v>
      </c>
    </row>
    <row r="51" spans="1:9" ht="13.5">
      <c r="A51" s="194">
        <f>SUM(A50+1)</f>
        <v>48</v>
      </c>
      <c r="B51" s="133">
        <v>27056</v>
      </c>
      <c r="C51" s="101" t="str">
        <f>VLOOKUP(B51,'ﾃﾞｰﾀ項目定義'!$A$4:$E$1011,2,FALSE)</f>
        <v>入荷日</v>
      </c>
      <c r="D51" s="98">
        <f>VLOOKUP(B51,'ﾃﾞｰﾀ項目定義'!$A$4:$E$1011,3,FALSE)</f>
        <v>8</v>
      </c>
      <c r="E51" s="98" t="str">
        <f>VLOOKUP(B51,'ﾃﾞｰﾀ項目定義'!$A$4:$E$1011,4,FALSE)</f>
        <v>Y</v>
      </c>
      <c r="F51" s="101"/>
      <c r="G51" s="98" t="s">
        <v>1055</v>
      </c>
      <c r="H51" s="98"/>
      <c r="I51" s="99" t="str">
        <f>IF(VLOOKUP(B51,'ﾃﾞｰﾀ項目定義'!$A$4:$E$1011,5,FALSE)=0,"",VLOOKUP(B51,'ﾃﾞｰﾀ項目定義'!$A$4:$E$1011,5,FALSE))</f>
        <v>発注者に商品が入荷された日付</v>
      </c>
    </row>
    <row r="52" spans="1:9" ht="14.25" thickBot="1">
      <c r="A52" s="201">
        <f>A51+1</f>
        <v>49</v>
      </c>
      <c r="B52" s="134">
        <v>27330</v>
      </c>
      <c r="C52" s="135" t="str">
        <f>VLOOKUP(B52,'ﾃﾞｰﾀ項目定義'!$A$4:$E$1011,2,FALSE)</f>
        <v>自由使用欄</v>
      </c>
      <c r="D52" s="136">
        <f>VLOOKUP(B52,'ﾃﾞｰﾀ項目定義'!$A$4:$E$1011,3,FALSE)</f>
        <v>30</v>
      </c>
      <c r="E52" s="136" t="str">
        <f>VLOOKUP(B52,'ﾃﾞｰﾀ項目定義'!$A$4:$E$1011,4,FALSE)</f>
        <v>X</v>
      </c>
      <c r="F52" s="135"/>
      <c r="G52" s="136" t="s">
        <v>346</v>
      </c>
      <c r="H52" s="136">
        <v>50</v>
      </c>
      <c r="I52" s="137" t="str">
        <f>IF(VLOOKUP(B52,'ﾃﾞｰﾀ項目定義'!$A$4:$E$1011,5,FALSE)=0,"",VLOOKUP(B52,'ﾃﾞｰﾀ項目定義'!$A$4:$E$1011,5,FALSE))</f>
        <v>ﾏﾙﾁ明細。１明細には１情報として使用し、１明細内に複数の情報をセットしない。</v>
      </c>
    </row>
  </sheetData>
  <printOptions/>
  <pageMargins left="0.5905511811023623" right="0.5905511811023623" top="0.5905511811023623" bottom="0.69" header="0.3937007874015748" footer="0.3937007874015748"/>
  <pageSetup fitToHeight="3" fitToWidth="1" horizontalDpi="600" verticalDpi="600" orientation="landscape" pageOrder="overThenDown" paperSize="9" r:id="rId3"/>
  <headerFooter alignWithMargins="0">
    <oddHeader>&amp;R印刷日：&amp;D</oddHeader>
    <oddFooter>&amp;C&amp;P / &amp;N ﾍﾟｰｼﾞ</oddFoot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I63"/>
  <sheetViews>
    <sheetView zoomScale="80" zoomScaleNormal="80" workbookViewId="0" topLeftCell="A1">
      <pane ySplit="3" topLeftCell="BM14" activePane="bottomLeft" state="frozen"/>
      <selection pane="topLeft" activeCell="A1" sqref="A1"/>
      <selection pane="bottomLeft" activeCell="I18" sqref="I18"/>
    </sheetView>
  </sheetViews>
  <sheetFormatPr defaultColWidth="9.00390625" defaultRowHeight="13.5"/>
  <cols>
    <col min="1" max="1" width="4.125" style="64" customWidth="1"/>
    <col min="2" max="2" width="5.625" style="64" customWidth="1"/>
    <col min="3" max="3" width="25.625" style="64" customWidth="1"/>
    <col min="4" max="4" width="6.625" style="64" bestFit="1" customWidth="1"/>
    <col min="5" max="6" width="5.125" style="105" bestFit="1" customWidth="1"/>
    <col min="7" max="8" width="5.25390625" style="64" customWidth="1"/>
    <col min="9" max="9" width="70.625" style="64" customWidth="1"/>
    <col min="10" max="16384" width="9.00390625" style="64" customWidth="1"/>
  </cols>
  <sheetData>
    <row r="1" spans="1:9" ht="17.25">
      <c r="A1" s="19" t="str">
        <f>ﾒｯｾｰｼﾞﾌﾛｰ!F34</f>
        <v>返品承認情報</v>
      </c>
      <c r="B1" s="202"/>
      <c r="C1" s="203"/>
      <c r="D1" s="203"/>
      <c r="E1" s="204"/>
      <c r="F1" s="204"/>
      <c r="G1" s="203"/>
      <c r="H1" s="203"/>
      <c r="I1" s="26" t="str">
        <f>'ﾃﾞｰﾀ項目定義'!$E$1</f>
        <v>ＢＰＩＤ ＝ ＨＷＳＷ００１Ａ</v>
      </c>
    </row>
    <row r="2" spans="1:9" ht="18" thickBot="1">
      <c r="A2" s="202"/>
      <c r="B2" s="202"/>
      <c r="C2" s="203"/>
      <c r="D2" s="203"/>
      <c r="E2" s="204"/>
      <c r="F2" s="204"/>
      <c r="G2" s="203"/>
      <c r="H2" s="203"/>
      <c r="I2" s="27" t="str">
        <f>'ﾒｯｾｰｼﾞ一覧'!B77&amp;'ﾒｯｾｰｼﾞ一覧'!E77</f>
        <v>情報区分コード ＝ ０７１１</v>
      </c>
    </row>
    <row r="3" spans="1:9" ht="27.75" thickBot="1">
      <c r="A3" s="106" t="s">
        <v>915</v>
      </c>
      <c r="B3" s="107" t="s">
        <v>21</v>
      </c>
      <c r="C3" s="108" t="s">
        <v>916</v>
      </c>
      <c r="D3" s="108" t="s">
        <v>917</v>
      </c>
      <c r="E3" s="108" t="s">
        <v>918</v>
      </c>
      <c r="F3" s="108" t="s">
        <v>919</v>
      </c>
      <c r="G3" s="107" t="s">
        <v>349</v>
      </c>
      <c r="H3" s="107" t="s">
        <v>350</v>
      </c>
      <c r="I3" s="65" t="s">
        <v>920</v>
      </c>
    </row>
    <row r="4" spans="1:9" ht="13.5">
      <c r="A4" s="109">
        <v>1</v>
      </c>
      <c r="B4" s="110">
        <v>27001</v>
      </c>
      <c r="C4" s="110" t="str">
        <f>VLOOKUP(B4,'ﾃﾞｰﾀ項目定義'!$A$4:$E$1011,2,FALSE)</f>
        <v>ﾃﾞｰﾀ処理番号</v>
      </c>
      <c r="D4" s="111" t="str">
        <f>VLOOKUP(B4,'ﾃﾞｰﾀ項目定義'!$A$4:$E$1011,3,FALSE)</f>
        <v>5</v>
      </c>
      <c r="E4" s="111" t="str">
        <f>VLOOKUP(B4,'ﾃﾞｰﾀ項目定義'!$A$4:$E$1011,4,FALSE)</f>
        <v>9</v>
      </c>
      <c r="F4" s="111">
        <v>3</v>
      </c>
      <c r="G4" s="111"/>
      <c r="H4" s="111"/>
      <c r="I4" s="66" t="str">
        <f>IF(VLOOKUP(B4,'ﾃﾞｰﾀ項目定義'!$A$4:$E$1011,5,FALSE)=0,"",VLOOKUP(B4,'ﾃﾞｰﾀ項目定義'!$A$4:$E$1011,5,FALSE))</f>
        <v>ﾃﾞｰﾀ処理番号。受信側でﾒｯｾｰｼﾞを処理する際の順位を示す番号。</v>
      </c>
    </row>
    <row r="5" spans="1:9" ht="13.5">
      <c r="A5" s="89">
        <f>SUM(1+A4)</f>
        <v>2</v>
      </c>
      <c r="B5" s="77">
        <v>27002</v>
      </c>
      <c r="C5" s="77" t="str">
        <f>VLOOKUP(B5,'ﾃﾞｰﾀ項目定義'!$A$4:$E$1011,2,FALSE)</f>
        <v>情報区分ｺｰﾄﾞ</v>
      </c>
      <c r="D5" s="78" t="str">
        <f>VLOOKUP(B5,'ﾃﾞｰﾀ項目定義'!$A$4:$E$1011,3,FALSE)</f>
        <v>4</v>
      </c>
      <c r="E5" s="78" t="str">
        <f>VLOOKUP(B5,'ﾃﾞｰﾀ項目定義'!$A$4:$E$1011,4,FALSE)</f>
        <v>X</v>
      </c>
      <c r="F5" s="78">
        <v>3</v>
      </c>
      <c r="G5" s="78"/>
      <c r="H5" s="78"/>
      <c r="I5" s="67" t="str">
        <f>'ﾃﾞｰﾀ項目定義'!E5&amp;" ("&amp;A1&amp;" = "&amp;'ﾒｯｾｰｼﾞ一覧'!E77&amp;")"</f>
        <v>情報の種類を示すｺｰﾄﾞ (返品承認情報 = ０７１１)</v>
      </c>
    </row>
    <row r="6" spans="1:9" ht="13.5">
      <c r="A6" s="89">
        <f>SUM(1+A5)</f>
        <v>3</v>
      </c>
      <c r="B6" s="77">
        <v>27003</v>
      </c>
      <c r="C6" s="77" t="str">
        <f>VLOOKUP(B6,'ﾃﾞｰﾀ項目定義'!$A$4:$E$1011,2,FALSE)</f>
        <v>ﾃﾞｰﾀ作成日</v>
      </c>
      <c r="D6" s="78" t="str">
        <f>VLOOKUP(B6,'ﾃﾞｰﾀ項目定義'!$A$4:$E$1011,3,FALSE)</f>
        <v>8</v>
      </c>
      <c r="E6" s="78" t="str">
        <f>VLOOKUP(B6,'ﾃﾞｰﾀ項目定義'!$A$4:$E$1011,4,FALSE)</f>
        <v>Y</v>
      </c>
      <c r="F6" s="78">
        <v>3</v>
      </c>
      <c r="G6" s="78"/>
      <c r="H6" s="78"/>
      <c r="I6" s="67" t="str">
        <f>IF(VLOOKUP(B6,'ﾃﾞｰﾀ項目定義'!$A$4:$E$1011,5,FALSE)=0,"",VLOOKUP(B6,'ﾃﾞｰﾀ項目定義'!$A$4:$E$1011,5,FALSE))</f>
        <v>ﾃﾞｰﾀ作成生年月日</v>
      </c>
    </row>
    <row r="7" spans="1:9" ht="13.5">
      <c r="A7" s="89">
        <f>SUM(A6+1)</f>
        <v>4</v>
      </c>
      <c r="B7" s="77">
        <v>27187</v>
      </c>
      <c r="C7" s="93" t="str">
        <f>VLOOKUP(B7,'ﾃﾞｰﾀ項目定義'!$A$4:$E$1011,2,FALSE)</f>
        <v>ﾃﾞｰﾀ作成時間</v>
      </c>
      <c r="D7" s="78">
        <f>VLOOKUP(B7,'ﾃﾞｰﾀ項目定義'!$A$4:$E$1011,3,FALSE)</f>
        <v>6</v>
      </c>
      <c r="E7" s="78">
        <f>VLOOKUP(B7,'ﾃﾞｰﾀ項目定義'!$A$4:$E$1011,4,FALSE)</f>
        <v>9</v>
      </c>
      <c r="F7" s="78"/>
      <c r="G7" s="78"/>
      <c r="H7" s="78"/>
      <c r="I7" s="67" t="str">
        <f>IF(VLOOKUP(B7,'ﾃﾞｰﾀ項目定義'!$A$4:$E$1011,5,FALSE)=0,"",VLOOKUP(B7,'ﾃﾞｰﾀ項目定義'!$A$4:$E$1011,5,FALSE))</f>
        <v>ﾃﾞｰﾀ作成時刻。HHMMSS（HH：00～24、MM：00～59、SS：00～59）</v>
      </c>
    </row>
    <row r="8" spans="1:9" ht="13.5">
      <c r="A8" s="89">
        <f>SUM(1+A7)</f>
        <v>5</v>
      </c>
      <c r="B8" s="77">
        <v>27004</v>
      </c>
      <c r="C8" s="77" t="str">
        <f>VLOOKUP(B8,'ﾃﾞｰﾀ項目定義'!$A$4:$E$1011,2,FALSE)</f>
        <v>発注者ｺｰﾄﾞ</v>
      </c>
      <c r="D8" s="78" t="str">
        <f>VLOOKUP(B8,'ﾃﾞｰﾀ項目定義'!$A$4:$E$1011,3,FALSE)</f>
        <v>12</v>
      </c>
      <c r="E8" s="78" t="str">
        <f>VLOOKUP(B8,'ﾃﾞｰﾀ項目定義'!$A$4:$E$1011,4,FALSE)</f>
        <v>X</v>
      </c>
      <c r="F8" s="78">
        <v>3</v>
      </c>
      <c r="G8" s="78"/>
      <c r="H8" s="78"/>
      <c r="I8" s="67" t="str">
        <f>IF(VLOOKUP(B8,'ﾃﾞｰﾀ項目定義'!$A$4:$E$1011,5,FALSE)=0,"",VLOOKUP(B8,'ﾃﾞｰﾀ項目定義'!$A$4:$E$1011,5,FALSE))</f>
        <v>発注側統一企業ｺｰﾄﾞ</v>
      </c>
    </row>
    <row r="9" spans="1:9" ht="13.5">
      <c r="A9" s="89">
        <f>SUM(1+A8)</f>
        <v>6</v>
      </c>
      <c r="B9" s="77">
        <v>27005</v>
      </c>
      <c r="C9" s="77" t="str">
        <f>VLOOKUP(B9,'ﾃﾞｰﾀ項目定義'!$A$4:$E$1011,2,FALSE)</f>
        <v>受注者ｺｰﾄﾞ</v>
      </c>
      <c r="D9" s="78" t="str">
        <f>VLOOKUP(B9,'ﾃﾞｰﾀ項目定義'!$A$4:$E$1011,3,FALSE)</f>
        <v>12</v>
      </c>
      <c r="E9" s="78" t="str">
        <f>VLOOKUP(B9,'ﾃﾞｰﾀ項目定義'!$A$4:$E$1011,4,FALSE)</f>
        <v>X</v>
      </c>
      <c r="F9" s="78">
        <v>3</v>
      </c>
      <c r="G9" s="78"/>
      <c r="H9" s="78"/>
      <c r="I9" s="67" t="str">
        <f>IF(VLOOKUP(B9,'ﾃﾞｰﾀ項目定義'!$A$4:$E$1011,5,FALSE)=0,"",VLOOKUP(B9,'ﾃﾞｰﾀ項目定義'!$A$4:$E$1011,5,FALSE))</f>
        <v>受注側統一企業ｺｰﾄﾞ</v>
      </c>
    </row>
    <row r="10" spans="1:9" ht="13.5">
      <c r="A10" s="89">
        <f>SUM(1+A9)</f>
        <v>7</v>
      </c>
      <c r="B10" s="77">
        <v>27006</v>
      </c>
      <c r="C10" s="77" t="str">
        <f>VLOOKUP(B10,'ﾃﾞｰﾀ項目定義'!$A$4:$E$1011,2,FALSE)</f>
        <v>発注部門ｺｰﾄﾞ</v>
      </c>
      <c r="D10" s="78" t="str">
        <f>VLOOKUP(B10,'ﾃﾞｰﾀ項目定義'!$A$4:$E$1011,3,FALSE)</f>
        <v>8</v>
      </c>
      <c r="E10" s="78" t="str">
        <f>VLOOKUP(B10,'ﾃﾞｰﾀ項目定義'!$A$4:$E$1011,4,FALSE)</f>
        <v>X</v>
      </c>
      <c r="F10" s="78"/>
      <c r="G10" s="78"/>
      <c r="H10" s="78"/>
      <c r="I10" s="67" t="str">
        <f>IF(VLOOKUP(B10,'ﾃﾞｰﾀ項目定義'!$A$4:$E$1011,5,FALSE)=0,"",VLOOKUP(B10,'ﾃﾞｰﾀ項目定義'!$A$4:$E$1011,5,FALSE))</f>
        <v>発注側部門ｺｰﾄﾞ</v>
      </c>
    </row>
    <row r="11" spans="1:9" ht="13.5">
      <c r="A11" s="89">
        <f>SUM(1+A10)</f>
        <v>8</v>
      </c>
      <c r="B11" s="77">
        <v>27007</v>
      </c>
      <c r="C11" s="77" t="str">
        <f>VLOOKUP(B11,'ﾃﾞｰﾀ項目定義'!$A$4:$E$1011,2,FALSE)</f>
        <v>受注部門ｺｰﾄﾞ</v>
      </c>
      <c r="D11" s="78">
        <f>VLOOKUP(B11,'ﾃﾞｰﾀ項目定義'!$A$4:$E$1011,3,FALSE)</f>
        <v>8</v>
      </c>
      <c r="E11" s="78" t="str">
        <f>VLOOKUP(B11,'ﾃﾞｰﾀ項目定義'!$A$4:$E$1011,4,FALSE)</f>
        <v>X</v>
      </c>
      <c r="F11" s="78"/>
      <c r="G11" s="78"/>
      <c r="H11" s="78"/>
      <c r="I11" s="67" t="str">
        <f>IF(VLOOKUP(B11,'ﾃﾞｰﾀ項目定義'!$A$4:$E$1011,5,FALSE)=0,"",VLOOKUP(B11,'ﾃﾞｰﾀ項目定義'!$A$4:$E$1011,5,FALSE))</f>
        <v>受注側部門ｺｰﾄﾞ</v>
      </c>
    </row>
    <row r="12" spans="1:9" ht="13.5">
      <c r="A12" s="89">
        <f>SUM(A11+1)</f>
        <v>9</v>
      </c>
      <c r="B12" s="77">
        <v>27008</v>
      </c>
      <c r="C12" s="77" t="str">
        <f>VLOOKUP(B12,'ﾃﾞｰﾀ項目定義'!$A$4:$E$1011,2,FALSE)</f>
        <v>訂正区分</v>
      </c>
      <c r="D12" s="78" t="str">
        <f>VLOOKUP(B12,'ﾃﾞｰﾀ項目定義'!$A$4:$E$1011,3,FALSE)</f>
        <v>1</v>
      </c>
      <c r="E12" s="78" t="str">
        <f>VLOOKUP(B12,'ﾃﾞｰﾀ項目定義'!$A$4:$E$1011,4,FALSE)</f>
        <v>X</v>
      </c>
      <c r="F12" s="78">
        <v>3</v>
      </c>
      <c r="G12" s="78"/>
      <c r="H12" s="78"/>
      <c r="I12" s="67" t="s">
        <v>811</v>
      </c>
    </row>
    <row r="13" spans="1:9" ht="13.5">
      <c r="A13" s="89">
        <f>SUM(1+A12)</f>
        <v>10</v>
      </c>
      <c r="B13" s="77">
        <v>27009</v>
      </c>
      <c r="C13" s="77" t="str">
        <f>VLOOKUP(B13,'ﾃﾞｰﾀ項目定義'!$A$4:$E$1011,2,FALSE)</f>
        <v>更新回数</v>
      </c>
      <c r="D13" s="78">
        <f>VLOOKUP(B13,'ﾃﾞｰﾀ項目定義'!$A$4:$E$1011,3,FALSE)</f>
        <v>2</v>
      </c>
      <c r="E13" s="78">
        <f>VLOOKUP(B13,'ﾃﾞｰﾀ項目定義'!$A$4:$E$1011,4,FALSE)</f>
        <v>9</v>
      </c>
      <c r="F13" s="78">
        <v>2</v>
      </c>
      <c r="G13" s="78"/>
      <c r="H13" s="78"/>
      <c r="I13" s="67" t="str">
        <f>IF(VLOOKUP(B13,'ﾃﾞｰﾀ項目定義'!$A$4:$E$1011,5,FALSE)=0,"",VLOOKUP(B13,'ﾃﾞｰﾀ項目定義'!$A$4:$E$1011,5,FALSE))</f>
        <v>訂正の場合の更新回数</v>
      </c>
    </row>
    <row r="14" spans="1:9" ht="13.5">
      <c r="A14" s="89">
        <f>SUM(1+A13)</f>
        <v>11</v>
      </c>
      <c r="B14" s="77">
        <v>27010</v>
      </c>
      <c r="C14" s="77" t="str">
        <f>VLOOKUP(B14,'ﾃﾞｰﾀ項目定義'!$A$4:$E$1011,2,FALSE)</f>
        <v>最新更新日</v>
      </c>
      <c r="D14" s="78">
        <f>VLOOKUP(B14,'ﾃﾞｰﾀ項目定義'!$A$4:$E$1011,3,FALSE)</f>
        <v>8</v>
      </c>
      <c r="E14" s="78" t="str">
        <f>VLOOKUP(B14,'ﾃﾞｰﾀ項目定義'!$A$4:$E$1011,4,FALSE)</f>
        <v>Y</v>
      </c>
      <c r="F14" s="78">
        <v>3</v>
      </c>
      <c r="G14" s="78"/>
      <c r="H14" s="78"/>
      <c r="I14" s="67" t="str">
        <f>IF(VLOOKUP(B14,'ﾃﾞｰﾀ項目定義'!$A$4:$E$1011,5,FALSE)=0,"",VLOOKUP(B14,'ﾃﾞｰﾀ項目定義'!$A$4:$E$1011,5,FALSE))</f>
        <v>ﾃﾞ-ﾀ最新更新日</v>
      </c>
    </row>
    <row r="15" spans="1:9" ht="13.5">
      <c r="A15" s="89">
        <f>SUM(1+A14)</f>
        <v>12</v>
      </c>
      <c r="B15" s="77">
        <v>27016</v>
      </c>
      <c r="C15" s="77" t="str">
        <f>VLOOKUP(B15,'ﾃﾞｰﾀ項目定義'!$A$4:$E$1011,2,FALSE)</f>
        <v>備考(半角）</v>
      </c>
      <c r="D15" s="78">
        <f>VLOOKUP(B15,'ﾃﾞｰﾀ項目定義'!$A$4:$E$1011,3,FALSE)</f>
        <v>50</v>
      </c>
      <c r="E15" s="78" t="str">
        <f>VLOOKUP(B15,'ﾃﾞｰﾀ項目定義'!$A$4:$E$1011,4,FALSE)</f>
        <v>X</v>
      </c>
      <c r="F15" s="78"/>
      <c r="G15" s="78"/>
      <c r="H15" s="78"/>
      <c r="I15" s="91" t="s">
        <v>394</v>
      </c>
    </row>
    <row r="16" spans="1:9" ht="13.5">
      <c r="A16" s="89">
        <f>SUM(1+A15)</f>
        <v>13</v>
      </c>
      <c r="B16" s="77">
        <v>27017</v>
      </c>
      <c r="C16" s="77" t="str">
        <f>VLOOKUP(B16,'ﾃﾞｰﾀ項目定義'!$A$4:$E$1011,2,FALSE)</f>
        <v>備考(全角）</v>
      </c>
      <c r="D16" s="78">
        <f>VLOOKUP(B16,'ﾃﾞｰﾀ項目定義'!$A$4:$E$1011,3,FALSE)</f>
        <v>100</v>
      </c>
      <c r="E16" s="78" t="str">
        <f>VLOOKUP(B16,'ﾃﾞｰﾀ項目定義'!$A$4:$E$1011,4,FALSE)</f>
        <v>K</v>
      </c>
      <c r="F16" s="78"/>
      <c r="G16" s="78"/>
      <c r="H16" s="78"/>
      <c r="I16" s="91" t="s">
        <v>393</v>
      </c>
    </row>
    <row r="17" spans="1:9" ht="13.5">
      <c r="A17" s="89">
        <f>SUM(A16+1)</f>
        <v>14</v>
      </c>
      <c r="B17" s="77">
        <v>27020</v>
      </c>
      <c r="C17" s="77" t="str">
        <f>VLOOKUP(B17,'ﾃﾞｰﾀ項目定義'!$A$4:$E$1011,2,FALSE)</f>
        <v>受注担当(半角）</v>
      </c>
      <c r="D17" s="78">
        <f>VLOOKUP(B17,'ﾃﾞｰﾀ項目定義'!$A$4:$E$1011,3,FALSE)</f>
        <v>12</v>
      </c>
      <c r="E17" s="78" t="str">
        <f>VLOOKUP(B17,'ﾃﾞｰﾀ項目定義'!$A$4:$E$1011,4,FALSE)</f>
        <v>X</v>
      </c>
      <c r="F17" s="78"/>
      <c r="G17" s="78"/>
      <c r="H17" s="78"/>
      <c r="I17" s="67" t="str">
        <f>IF(VLOOKUP(B17,'ﾃﾞｰﾀ項目定義'!$A$4:$E$1011,5,FALSE)=0,"",VLOOKUP(B17,'ﾃﾞｰﾀ項目定義'!$A$4:$E$1011,5,FALSE))</f>
        <v>受注側受注担当(ｶﾅ名称 or ｺ-ﾄﾞ)</v>
      </c>
    </row>
    <row r="18" spans="1:9" ht="13.5">
      <c r="A18" s="89">
        <f>SUM(A17+1)</f>
        <v>15</v>
      </c>
      <c r="B18" s="77">
        <v>27021</v>
      </c>
      <c r="C18" s="77" t="str">
        <f>VLOOKUP(B18,'ﾃﾞｰﾀ項目定義'!$A$4:$E$1011,2,FALSE)</f>
        <v>受注担当（全角）</v>
      </c>
      <c r="D18" s="78">
        <f>VLOOKUP(B18,'ﾃﾞｰﾀ項目定義'!$A$4:$E$1011,3,FALSE)</f>
        <v>24</v>
      </c>
      <c r="E18" s="78" t="str">
        <f>VLOOKUP(B18,'ﾃﾞｰﾀ項目定義'!$A$4:$E$1011,4,FALSE)</f>
        <v>K</v>
      </c>
      <c r="F18" s="78"/>
      <c r="G18" s="78"/>
      <c r="H18" s="78"/>
      <c r="I18" s="67" t="str">
        <f>IF(VLOOKUP(B18,'ﾃﾞｰﾀ項目定義'!$A$4:$E$1011,5,FALSE)=0,"",VLOOKUP(B18,'ﾃﾞｰﾀ項目定義'!$A$4:$E$1011,5,FALSE))</f>
        <v>受注側受注担当(漢字名称)</v>
      </c>
    </row>
    <row r="19" spans="1:9" ht="13.5">
      <c r="A19" s="89">
        <f aca="true" t="shared" si="0" ref="A19:A26">SUM(A18+1)</f>
        <v>16</v>
      </c>
      <c r="B19" s="77">
        <v>27023</v>
      </c>
      <c r="C19" s="77" t="str">
        <f>VLOOKUP(B19,'ﾃﾞｰﾀ項目定義'!$A$4:$E$1011,2,FALSE)</f>
        <v>注文受諾区分（ﾍﾀﾞ-）</v>
      </c>
      <c r="D19" s="78">
        <f>VLOOKUP(B19,'ﾃﾞｰﾀ項目定義'!$A$4:$E$1011,3,FALSE)</f>
        <v>2</v>
      </c>
      <c r="E19" s="78" t="str">
        <f>VLOOKUP(B19,'ﾃﾞｰﾀ項目定義'!$A$4:$E$1011,4,FALSE)</f>
        <v>X</v>
      </c>
      <c r="F19" s="78"/>
      <c r="G19" s="78"/>
      <c r="H19" s="78"/>
      <c r="I19" s="67" t="str">
        <f>IF(VLOOKUP(B19,'ﾃﾞｰﾀ項目定義'!$A$4:$E$1011,5,FALSE)=0,"",VLOOKUP(B19,'ﾃﾞｰﾀ項目定義'!$A$4:$E$1011,5,FALSE))</f>
        <v>00:ｴﾗ-無し､01～ｴﾗｰ内容</v>
      </c>
    </row>
    <row r="20" spans="1:9" ht="13.5">
      <c r="A20" s="89">
        <f t="shared" si="0"/>
        <v>17</v>
      </c>
      <c r="B20" s="77">
        <v>27316</v>
      </c>
      <c r="C20" s="77" t="str">
        <f>VLOOKUP(B20,'ﾃﾞｰﾀ項目定義'!$A$4:$E$1011,2,FALSE)</f>
        <v>返品依頼番号</v>
      </c>
      <c r="D20" s="78">
        <f>VLOOKUP(B20,'ﾃﾞｰﾀ項目定義'!$A$4:$E$1011,3,FALSE)</f>
        <v>23</v>
      </c>
      <c r="E20" s="78" t="str">
        <f>VLOOKUP(B20,'ﾃﾞｰﾀ項目定義'!$A$4:$E$1011,4,FALSE)</f>
        <v>X</v>
      </c>
      <c r="F20" s="78">
        <v>2</v>
      </c>
      <c r="G20" s="78"/>
      <c r="H20" s="78"/>
      <c r="I20" s="67" t="str">
        <f>IF(VLOOKUP(B20,'ﾃﾞｰﾀ項目定義'!$A$4:$E$1011,5,FALSE)=0,"",VLOOKUP(B20,'ﾃﾞｰﾀ項目定義'!$A$4:$E$1011,5,FALSE))</f>
        <v>発注側返品管理番号</v>
      </c>
    </row>
    <row r="21" spans="1:9" ht="13.5">
      <c r="A21" s="89">
        <f t="shared" si="0"/>
        <v>18</v>
      </c>
      <c r="B21" s="77">
        <v>27318</v>
      </c>
      <c r="C21" s="77" t="str">
        <f>VLOOKUP(B21,'ﾃﾞｰﾀ項目定義'!$A$4:$E$1011,2,FALSE)</f>
        <v>受注者承認番号</v>
      </c>
      <c r="D21" s="78" t="str">
        <f>VLOOKUP(B21,'ﾃﾞｰﾀ項目定義'!$A$4:$E$1011,3,FALSE)</f>
        <v>23</v>
      </c>
      <c r="E21" s="78" t="str">
        <f>VLOOKUP(B21,'ﾃﾞｰﾀ項目定義'!$A$4:$E$1011,4,FALSE)</f>
        <v>X</v>
      </c>
      <c r="F21" s="78">
        <v>2</v>
      </c>
      <c r="G21" s="78"/>
      <c r="H21" s="78"/>
      <c r="I21" s="67" t="s">
        <v>395</v>
      </c>
    </row>
    <row r="22" spans="1:9" ht="13.5">
      <c r="A22" s="89">
        <f t="shared" si="0"/>
        <v>19</v>
      </c>
      <c r="B22" s="77">
        <v>27379</v>
      </c>
      <c r="C22" s="77" t="str">
        <f>VLOOKUP(B22,'ﾃﾞｰﾀ項目定義'!$A$4:$E$1011,2,FALSE)</f>
        <v>返品依頼部門ｺｰﾄﾞ</v>
      </c>
      <c r="D22" s="78">
        <f>VLOOKUP(B22,'ﾃﾞｰﾀ項目定義'!$A$4:$E$1011,3,FALSE)</f>
        <v>8</v>
      </c>
      <c r="E22" s="78" t="str">
        <f>VLOOKUP(B22,'ﾃﾞｰﾀ項目定義'!$A$4:$E$1011,4,FALSE)</f>
        <v>X</v>
      </c>
      <c r="F22" s="78"/>
      <c r="G22" s="78"/>
      <c r="H22" s="78"/>
      <c r="I22" s="67" t="str">
        <f>IF(VLOOKUP(B22,'ﾃﾞｰﾀ項目定義'!$A$4:$E$1011,5,FALSE)=0,"",VLOOKUP(B22,'ﾃﾞｰﾀ項目定義'!$A$4:$E$1011,5,FALSE))</f>
        <v>発注側の返品依頼を行なう部門のｺｰﾄﾞ</v>
      </c>
    </row>
    <row r="23" spans="1:9" ht="13.5" customHeight="1">
      <c r="A23" s="89">
        <f t="shared" si="0"/>
        <v>20</v>
      </c>
      <c r="B23" s="77">
        <v>27380</v>
      </c>
      <c r="C23" s="77" t="str">
        <f>VLOOKUP(B23,'ﾃﾞｰﾀ項目定義'!$A$4:$E$1011,2,FALSE)</f>
        <v>返品依頼部門名(半角)</v>
      </c>
      <c r="D23" s="78">
        <f>VLOOKUP(B23,'ﾃﾞｰﾀ項目定義'!$A$4:$E$1011,3,FALSE)</f>
        <v>20</v>
      </c>
      <c r="E23" s="78" t="str">
        <f>VLOOKUP(B23,'ﾃﾞｰﾀ項目定義'!$A$4:$E$1011,4,FALSE)</f>
        <v>X</v>
      </c>
      <c r="F23" s="78"/>
      <c r="G23" s="78"/>
      <c r="H23" s="78"/>
      <c r="I23" s="67" t="str">
        <f>IF(VLOOKUP(B23,'ﾃﾞｰﾀ項目定義'!$A$4:$E$1011,5,FALSE)=0,"",VLOOKUP(B23,'ﾃﾞｰﾀ項目定義'!$A$4:$E$1011,5,FALSE))</f>
        <v>発注側の返品依頼を行なう部門名</v>
      </c>
    </row>
    <row r="24" spans="1:9" ht="13.5" customHeight="1">
      <c r="A24" s="89">
        <f t="shared" si="0"/>
        <v>21</v>
      </c>
      <c r="B24" s="77">
        <v>27381</v>
      </c>
      <c r="C24" s="77" t="str">
        <f>VLOOKUP(B24,'ﾃﾞｰﾀ項目定義'!$A$4:$E$1011,2,FALSE)</f>
        <v>返品依頼部門名(全角)</v>
      </c>
      <c r="D24" s="78">
        <f>VLOOKUP(B24,'ﾃﾞｰﾀ項目定義'!$A$4:$E$1011,3,FALSE)</f>
        <v>40</v>
      </c>
      <c r="E24" s="78" t="str">
        <f>VLOOKUP(B24,'ﾃﾞｰﾀ項目定義'!$A$4:$E$1011,4,FALSE)</f>
        <v>K</v>
      </c>
      <c r="F24" s="78"/>
      <c r="G24" s="78"/>
      <c r="H24" s="78"/>
      <c r="I24" s="67" t="str">
        <f>IF(VLOOKUP(B24,'ﾃﾞｰﾀ項目定義'!$A$4:$E$1011,5,FALSE)=0,"",VLOOKUP(B24,'ﾃﾞｰﾀ項目定義'!$A$4:$E$1011,5,FALSE))</f>
        <v>発注側の返品依頼を行なう部門名</v>
      </c>
    </row>
    <row r="25" spans="1:9" ht="13.5" customHeight="1">
      <c r="A25" s="89">
        <f t="shared" si="0"/>
        <v>22</v>
      </c>
      <c r="B25" s="77">
        <v>27382</v>
      </c>
      <c r="C25" s="77" t="str">
        <f>VLOOKUP(B25,'ﾃﾞｰﾀ項目定義'!$A$4:$E$1011,2,FALSE)</f>
        <v>返品依頼担当(半角）</v>
      </c>
      <c r="D25" s="78">
        <f>VLOOKUP(B25,'ﾃﾞｰﾀ項目定義'!$A$4:$E$1011,3,FALSE)</f>
        <v>12</v>
      </c>
      <c r="E25" s="78" t="str">
        <f>VLOOKUP(B25,'ﾃﾞｰﾀ項目定義'!$A$4:$E$1011,4,FALSE)</f>
        <v>X</v>
      </c>
      <c r="F25" s="78"/>
      <c r="G25" s="78"/>
      <c r="H25" s="78"/>
      <c r="I25" s="67" t="str">
        <f>IF(VLOOKUP(B25,'ﾃﾞｰﾀ項目定義'!$A$4:$E$1011,5,FALSE)=0,"",VLOOKUP(B25,'ﾃﾞｰﾀ項目定義'!$A$4:$E$1011,5,FALSE))</f>
        <v>発注側返品依頼担当(ｶﾅ名称 or ｺ-ﾄﾞ)（担当者氏名）</v>
      </c>
    </row>
    <row r="26" spans="1:9" ht="13.5" customHeight="1">
      <c r="A26" s="89">
        <f t="shared" si="0"/>
        <v>23</v>
      </c>
      <c r="B26" s="77">
        <v>27383</v>
      </c>
      <c r="C26" s="77" t="str">
        <f>VLOOKUP(B26,'ﾃﾞｰﾀ項目定義'!$A$4:$E$1011,2,FALSE)</f>
        <v>返品依頼担当(全角）</v>
      </c>
      <c r="D26" s="78">
        <f>VLOOKUP(B26,'ﾃﾞｰﾀ項目定義'!$A$4:$E$1011,3,FALSE)</f>
        <v>24</v>
      </c>
      <c r="E26" s="78" t="str">
        <f>VLOOKUP(B26,'ﾃﾞｰﾀ項目定義'!$A$4:$E$1011,4,FALSE)</f>
        <v>K</v>
      </c>
      <c r="F26" s="78"/>
      <c r="G26" s="78"/>
      <c r="H26" s="78"/>
      <c r="I26" s="67" t="str">
        <f>IF(VLOOKUP(B26,'ﾃﾞｰﾀ項目定義'!$A$4:$E$1011,5,FALSE)=0,"",VLOOKUP(B26,'ﾃﾞｰﾀ項目定義'!$A$4:$E$1011,5,FALSE))</f>
        <v>発注側返品依頼担当(漢字名称)（担当者氏名）</v>
      </c>
    </row>
    <row r="27" spans="1:9" ht="13.5">
      <c r="A27" s="89">
        <f aca="true" t="shared" si="1" ref="A27:A42">SUM(A26+1)</f>
        <v>24</v>
      </c>
      <c r="B27" s="77">
        <v>27384</v>
      </c>
      <c r="C27" s="77" t="str">
        <f>VLOOKUP(B27,'ﾃﾞｰﾀ項目定義'!$A$4:$E$1011,2,FALSE)</f>
        <v>返品承認部門ｺｰﾄﾞ</v>
      </c>
      <c r="D27" s="78">
        <f>VLOOKUP(B27,'ﾃﾞｰﾀ項目定義'!$A$4:$E$1011,3,FALSE)</f>
        <v>8</v>
      </c>
      <c r="E27" s="78" t="str">
        <f>VLOOKUP(B27,'ﾃﾞｰﾀ項目定義'!$A$4:$E$1011,4,FALSE)</f>
        <v>X</v>
      </c>
      <c r="F27" s="78"/>
      <c r="G27" s="78"/>
      <c r="H27" s="78"/>
      <c r="I27" s="67" t="str">
        <f>IF(VLOOKUP(B27,'ﾃﾞｰﾀ項目定義'!$A$4:$E$1011,5,FALSE)=0,"",VLOOKUP(B27,'ﾃﾞｰﾀ項目定義'!$A$4:$E$1011,5,FALSE))</f>
        <v>発注側からの返品依頼を承認する受注側の部門ｺｰﾄﾞ</v>
      </c>
    </row>
    <row r="28" spans="1:9" ht="13.5">
      <c r="A28" s="89">
        <f t="shared" si="1"/>
        <v>25</v>
      </c>
      <c r="B28" s="77">
        <v>27385</v>
      </c>
      <c r="C28" s="77" t="str">
        <f>VLOOKUP(B28,'ﾃﾞｰﾀ項目定義'!$A$4:$E$1011,2,FALSE)</f>
        <v>返品承認部門名(半角)</v>
      </c>
      <c r="D28" s="78">
        <f>VLOOKUP(B28,'ﾃﾞｰﾀ項目定義'!$A$4:$E$1011,3,FALSE)</f>
        <v>20</v>
      </c>
      <c r="E28" s="78" t="str">
        <f>VLOOKUP(B28,'ﾃﾞｰﾀ項目定義'!$A$4:$E$1011,4,FALSE)</f>
        <v>X</v>
      </c>
      <c r="F28" s="78"/>
      <c r="G28" s="78"/>
      <c r="H28" s="78"/>
      <c r="I28" s="67" t="str">
        <f>IF(VLOOKUP(B28,'ﾃﾞｰﾀ項目定義'!$A$4:$E$1011,5,FALSE)=0,"",VLOOKUP(B28,'ﾃﾞｰﾀ項目定義'!$A$4:$E$1011,5,FALSE))</f>
        <v>発注側からの返品依頼を承認する受注側の部門名</v>
      </c>
    </row>
    <row r="29" spans="1:9" ht="13.5">
      <c r="A29" s="89">
        <f t="shared" si="1"/>
        <v>26</v>
      </c>
      <c r="B29" s="77">
        <v>27386</v>
      </c>
      <c r="C29" s="77" t="str">
        <f>VLOOKUP(B29,'ﾃﾞｰﾀ項目定義'!$A$4:$E$1011,2,FALSE)</f>
        <v>返品承認部門名(全角)</v>
      </c>
      <c r="D29" s="78">
        <f>VLOOKUP(B29,'ﾃﾞｰﾀ項目定義'!$A$4:$E$1011,3,FALSE)</f>
        <v>40</v>
      </c>
      <c r="E29" s="78" t="str">
        <f>VLOOKUP(B29,'ﾃﾞｰﾀ項目定義'!$A$4:$E$1011,4,FALSE)</f>
        <v>K</v>
      </c>
      <c r="F29" s="78"/>
      <c r="G29" s="78"/>
      <c r="H29" s="78"/>
      <c r="I29" s="67" t="str">
        <f>IF(VLOOKUP(B29,'ﾃﾞｰﾀ項目定義'!$A$4:$E$1011,5,FALSE)=0,"",VLOOKUP(B29,'ﾃﾞｰﾀ項目定義'!$A$4:$E$1011,5,FALSE))</f>
        <v>発注側からの返品依頼を承認する受注側の部門名</v>
      </c>
    </row>
    <row r="30" spans="1:9" ht="13.5">
      <c r="A30" s="89">
        <f t="shared" si="1"/>
        <v>27</v>
      </c>
      <c r="B30" s="77">
        <v>27387</v>
      </c>
      <c r="C30" s="77" t="str">
        <f>VLOOKUP(B30,'ﾃﾞｰﾀ項目定義'!$A$4:$E$1011,2,FALSE)</f>
        <v>返品承認担当(半角）</v>
      </c>
      <c r="D30" s="78">
        <f>VLOOKUP(B30,'ﾃﾞｰﾀ項目定義'!$A$4:$E$1011,3,FALSE)</f>
        <v>12</v>
      </c>
      <c r="E30" s="78" t="str">
        <f>VLOOKUP(B30,'ﾃﾞｰﾀ項目定義'!$A$4:$E$1011,4,FALSE)</f>
        <v>X</v>
      </c>
      <c r="F30" s="78"/>
      <c r="G30" s="78"/>
      <c r="H30" s="78"/>
      <c r="I30" s="67" t="str">
        <f>IF(VLOOKUP(B30,'ﾃﾞｰﾀ項目定義'!$A$4:$E$1011,5,FALSE)=0,"",VLOOKUP(B30,'ﾃﾞｰﾀ項目定義'!$A$4:$E$1011,5,FALSE))</f>
        <v>受注側返品承認担当(ｶﾅ名称 or ｺ-ﾄﾞ)（担当者氏名）</v>
      </c>
    </row>
    <row r="31" spans="1:9" ht="13.5">
      <c r="A31" s="89">
        <f t="shared" si="1"/>
        <v>28</v>
      </c>
      <c r="B31" s="77">
        <v>27388</v>
      </c>
      <c r="C31" s="77" t="str">
        <f>VLOOKUP(B31,'ﾃﾞｰﾀ項目定義'!$A$4:$E$1011,2,FALSE)</f>
        <v>返品承認担当(全角）</v>
      </c>
      <c r="D31" s="78">
        <f>VLOOKUP(B31,'ﾃﾞｰﾀ項目定義'!$A$4:$E$1011,3,FALSE)</f>
        <v>24</v>
      </c>
      <c r="E31" s="78" t="str">
        <f>VLOOKUP(B31,'ﾃﾞｰﾀ項目定義'!$A$4:$E$1011,4,FALSE)</f>
        <v>K</v>
      </c>
      <c r="F31" s="78"/>
      <c r="G31" s="78"/>
      <c r="H31" s="78"/>
      <c r="I31" s="67" t="str">
        <f>IF(VLOOKUP(B31,'ﾃﾞｰﾀ項目定義'!$A$4:$E$1011,5,FALSE)=0,"",VLOOKUP(B31,'ﾃﾞｰﾀ項目定義'!$A$4:$E$1011,5,FALSE))</f>
        <v>受注側返品承認担当(漢字名称)（担当者氏名）</v>
      </c>
    </row>
    <row r="32" spans="1:9" ht="13.5">
      <c r="A32" s="89">
        <f t="shared" si="1"/>
        <v>29</v>
      </c>
      <c r="B32" s="77">
        <v>27350</v>
      </c>
      <c r="C32" s="77" t="str">
        <f>VLOOKUP(B32,'ﾃﾞｰﾀ項目定義'!$A$4:$E$1011,2,FALSE)</f>
        <v>返品承認日</v>
      </c>
      <c r="D32" s="78">
        <f>VLOOKUP(B32,'ﾃﾞｰﾀ項目定義'!$A$4:$E$1011,3,FALSE)</f>
        <v>8</v>
      </c>
      <c r="E32" s="78" t="str">
        <f>VLOOKUP(B32,'ﾃﾞｰﾀ項目定義'!$A$4:$E$1011,4,FALSE)</f>
        <v>Y</v>
      </c>
      <c r="F32" s="78">
        <v>3</v>
      </c>
      <c r="G32" s="78"/>
      <c r="H32" s="78"/>
      <c r="I32" s="67" t="str">
        <f>IF(VLOOKUP(B32,'ﾃﾞｰﾀ項目定義'!$A$4:$E$1011,5,FALSE)=0,"",VLOOKUP(B32,'ﾃﾞｰﾀ項目定義'!$A$4:$E$1011,5,FALSE))</f>
        <v>受注者が発注者からの返品依頼の承認を行なった日付</v>
      </c>
    </row>
    <row r="33" spans="1:9" ht="13.5">
      <c r="A33" s="89">
        <f t="shared" si="1"/>
        <v>30</v>
      </c>
      <c r="B33" s="77">
        <v>27026</v>
      </c>
      <c r="C33" s="77" t="str">
        <f>VLOOKUP(B33,'ﾃﾞｰﾀ項目定義'!$A$4:$E$1011,2,FALSE)</f>
        <v>出荷番号</v>
      </c>
      <c r="D33" s="78">
        <f>VLOOKUP(B33,'ﾃﾞｰﾀ項目定義'!$A$4:$E$1011,3,FALSE)</f>
        <v>20</v>
      </c>
      <c r="E33" s="78" t="str">
        <f>VLOOKUP(B33,'ﾃﾞｰﾀ項目定義'!$A$4:$E$1011,4,FALSE)</f>
        <v>X</v>
      </c>
      <c r="F33" s="200"/>
      <c r="G33" s="78" t="s">
        <v>1055</v>
      </c>
      <c r="H33" s="78">
        <v>50</v>
      </c>
      <c r="I33" s="67" t="str">
        <f>IF(VLOOKUP(B33,'ﾃﾞｰﾀ項目定義'!$A$4:$E$1011,5,FALSE)=0,"",VLOOKUP(B33,'ﾃﾞｰﾀ項目定義'!$A$4:$E$1011,5,FALSE))</f>
        <v>受注側出荷管理番号(伝票番号・物品）</v>
      </c>
    </row>
    <row r="34" spans="1:9" ht="13.5">
      <c r="A34" s="89">
        <f t="shared" si="1"/>
        <v>31</v>
      </c>
      <c r="B34" s="77">
        <v>27011</v>
      </c>
      <c r="C34" s="77" t="str">
        <f>VLOOKUP(B34,'ﾃﾞｰﾀ項目定義'!$A$4:$E$1011,2,FALSE)</f>
        <v>注文番号</v>
      </c>
      <c r="D34" s="78" t="str">
        <f>VLOOKUP(B34,'ﾃﾞｰﾀ項目定義'!$A$4:$E$1011,3,FALSE)</f>
        <v>23</v>
      </c>
      <c r="E34" s="78" t="str">
        <f>VLOOKUP(B34,'ﾃﾞｰﾀ項目定義'!$A$4:$E$1011,4,FALSE)</f>
        <v>X</v>
      </c>
      <c r="F34" s="230"/>
      <c r="G34" s="78" t="s">
        <v>1055</v>
      </c>
      <c r="H34" s="78"/>
      <c r="I34" s="67" t="str">
        <f>IF(VLOOKUP(B34,'ﾃﾞｰﾀ項目定義'!$A$4:$E$1011,5,FALSE)=0,"",VLOOKUP(B34,'ﾃﾞｰﾀ項目定義'!$A$4:$E$1011,5,FALSE))</f>
        <v>注文書の注文書番号（通常は発注者採番）</v>
      </c>
    </row>
    <row r="35" spans="1:9" ht="13.5">
      <c r="A35" s="89">
        <f t="shared" si="1"/>
        <v>32</v>
      </c>
      <c r="B35" s="77">
        <v>27013</v>
      </c>
      <c r="C35" s="77" t="str">
        <f>VLOOKUP(B35,'ﾃﾞｰﾀ項目定義'!$A$4:$E$1011,2,FALSE)</f>
        <v>受注番号</v>
      </c>
      <c r="D35" s="78" t="str">
        <f>VLOOKUP(B35,'ﾃﾞｰﾀ項目定義'!$A$4:$E$1011,3,FALSE)</f>
        <v>23</v>
      </c>
      <c r="E35" s="78" t="str">
        <f>VLOOKUP(B35,'ﾃﾞｰﾀ項目定義'!$A$4:$E$1011,4,FALSE)</f>
        <v>X</v>
      </c>
      <c r="F35" s="78">
        <v>2</v>
      </c>
      <c r="G35" s="78" t="s">
        <v>1055</v>
      </c>
      <c r="H35" s="78"/>
      <c r="I35" s="67" t="str">
        <f>IF(VLOOKUP(B35,'ﾃﾞｰﾀ項目定義'!$A$4:$E$1011,5,FALSE)=0,"",VLOOKUP(B35,'ﾃﾞｰﾀ項目定義'!$A$4:$E$1011,5,FALSE))</f>
        <v>受注側管理番号</v>
      </c>
    </row>
    <row r="36" spans="1:9" ht="13.5">
      <c r="A36" s="89">
        <f t="shared" si="1"/>
        <v>33</v>
      </c>
      <c r="B36" s="77">
        <v>27346</v>
      </c>
      <c r="C36" s="77" t="str">
        <f>VLOOKUP(B36,'ﾃﾞｰﾀ項目定義'!$A$4:$E$1011,2,FALSE)</f>
        <v>返品依頼日</v>
      </c>
      <c r="D36" s="78">
        <f>VLOOKUP(B36,'ﾃﾞｰﾀ項目定義'!$A$4:$E$1011,3,FALSE)</f>
        <v>8</v>
      </c>
      <c r="E36" s="78" t="str">
        <f>VLOOKUP(B36,'ﾃﾞｰﾀ項目定義'!$A$4:$E$1011,4,FALSE)</f>
        <v>Y</v>
      </c>
      <c r="F36" s="78">
        <v>3</v>
      </c>
      <c r="G36" s="78" t="s">
        <v>1055</v>
      </c>
      <c r="H36" s="78"/>
      <c r="I36" s="67" t="str">
        <f>IF(VLOOKUP(B36,'ﾃﾞｰﾀ項目定義'!$A$4:$E$1011,5,FALSE)=0,"",VLOOKUP(B36,'ﾃﾞｰﾀ項目定義'!$A$4:$E$1011,5,FALSE))</f>
        <v>発注者が返品依頼行為を行なった日付</v>
      </c>
    </row>
    <row r="37" spans="1:9" ht="13.5">
      <c r="A37" s="89">
        <f t="shared" si="1"/>
        <v>34</v>
      </c>
      <c r="B37" s="77">
        <v>27317</v>
      </c>
      <c r="C37" s="77" t="str">
        <f>VLOOKUP(B37,'ﾃﾞｰﾀ項目定義'!$A$4:$E$1011,2,FALSE)</f>
        <v>返品依頼明細行番号</v>
      </c>
      <c r="D37" s="78">
        <f>VLOOKUP(B37,'ﾃﾞｰﾀ項目定義'!$A$4:$E$1011,3,FALSE)</f>
        <v>4</v>
      </c>
      <c r="E37" s="78">
        <f>VLOOKUP(B37,'ﾃﾞｰﾀ項目定義'!$A$4:$E$1011,4,FALSE)</f>
        <v>9</v>
      </c>
      <c r="F37" s="78">
        <v>2</v>
      </c>
      <c r="G37" s="78" t="s">
        <v>1055</v>
      </c>
      <c r="H37" s="78"/>
      <c r="I37" s="67" t="str">
        <f>IF(VLOOKUP(B37,'ﾃﾞｰﾀ項目定義'!$A$4:$E$1011,5,FALSE)=0,"",VLOOKUP(B37,'ﾃﾞｰﾀ項目定義'!$A$4:$E$1011,5,FALSE))</f>
        <v>返品依頼情報に含まれる明細を識別するための番号。1から昇順に付番。</v>
      </c>
    </row>
    <row r="38" spans="1:9" ht="13.5">
      <c r="A38" s="89">
        <f t="shared" si="1"/>
        <v>35</v>
      </c>
      <c r="B38" s="77">
        <v>27029</v>
      </c>
      <c r="C38" s="77" t="str">
        <f>VLOOKUP(B38,'ﾃﾞｰﾀ項目定義'!$A$4:$E$1011,2,FALSE)</f>
        <v>注文明細行番号</v>
      </c>
      <c r="D38" s="78">
        <f>VLOOKUP(B38,'ﾃﾞｰﾀ項目定義'!$A$4:$E$1011,3,FALSE)</f>
        <v>4</v>
      </c>
      <c r="E38" s="78">
        <f>VLOOKUP(B38,'ﾃﾞｰﾀ項目定義'!$A$4:$E$1011,4,FALSE)</f>
        <v>9</v>
      </c>
      <c r="F38" s="78">
        <v>2</v>
      </c>
      <c r="G38" s="78" t="s">
        <v>1055</v>
      </c>
      <c r="H38" s="78"/>
      <c r="I38" s="67" t="str">
        <f>IF(VLOOKUP(B38,'ﾃﾞｰﾀ項目定義'!$A$4:$E$1011,5,FALSE)=0,"",VLOOKUP(B38,'ﾃﾞｰﾀ項目定義'!$A$4:$E$1011,5,FALSE))</f>
        <v>確定注文情報に含まれる明細を識別するための番号。1から昇順に付番。</v>
      </c>
    </row>
    <row r="39" spans="1:9" ht="13.5">
      <c r="A39" s="89">
        <f t="shared" si="1"/>
        <v>36</v>
      </c>
      <c r="B39" s="77">
        <v>27030</v>
      </c>
      <c r="C39" s="77" t="str">
        <f>VLOOKUP(B39,'ﾃﾞｰﾀ項目定義'!$A$4:$E$1011,2,FALSE)</f>
        <v>受注側明細行番号</v>
      </c>
      <c r="D39" s="78" t="str">
        <f>VLOOKUP(B39,'ﾃﾞｰﾀ項目定義'!$A$4:$E$1011,3,FALSE)</f>
        <v>4</v>
      </c>
      <c r="E39" s="78">
        <f>VLOOKUP(B39,'ﾃﾞｰﾀ項目定義'!$A$4:$E$1011,4,FALSE)</f>
        <v>9</v>
      </c>
      <c r="F39" s="79">
        <v>2</v>
      </c>
      <c r="G39" s="78" t="s">
        <v>1055</v>
      </c>
      <c r="H39" s="78"/>
      <c r="I39" s="67" t="str">
        <f>IF(VLOOKUP(B39,'ﾃﾞｰﾀ項目定義'!$A$4:$E$1011,5,FALSE)=0,"",VLOOKUP(B39,'ﾃﾞｰﾀ項目定義'!$A$4:$E$1011,5,FALSE))</f>
        <v>受注側管理番号</v>
      </c>
    </row>
    <row r="40" spans="1:9" ht="13.5">
      <c r="A40" s="89">
        <f t="shared" si="1"/>
        <v>37</v>
      </c>
      <c r="B40" s="77">
        <v>27151</v>
      </c>
      <c r="C40" s="77" t="str">
        <f>VLOOKUP(B40,'ﾃﾞｰﾀ項目定義'!$A$4:$E$1011,2,FALSE)</f>
        <v>受注明細識別子</v>
      </c>
      <c r="D40" s="78">
        <f>VLOOKUP(B40,'ﾃﾞｰﾀ項目定義'!$A$4:$E$1011,3,FALSE)</f>
        <v>10</v>
      </c>
      <c r="E40" s="78" t="str">
        <f>VLOOKUP(B40,'ﾃﾞｰﾀ項目定義'!$A$4:$E$1011,4,FALSE)</f>
        <v>X</v>
      </c>
      <c r="F40" s="200"/>
      <c r="G40" s="78" t="s">
        <v>325</v>
      </c>
      <c r="H40" s="78"/>
      <c r="I40" s="67" t="str">
        <f>IF(VLOOKUP(B40,'ﾃﾞｰﾀ項目定義'!$A$4:$E$1011,5,FALSE)=0,"",VLOOKUP(B40,'ﾃﾞｰﾀ項目定義'!$A$4:$E$1011,5,FALSE))</f>
        <v>受注側が管理する受注明細の識別子</v>
      </c>
    </row>
    <row r="41" spans="1:9" ht="13.5">
      <c r="A41" s="89">
        <f t="shared" si="1"/>
        <v>38</v>
      </c>
      <c r="B41" s="77">
        <v>27028</v>
      </c>
      <c r="C41" s="77" t="str">
        <f>VLOOKUP(B41,'ﾃﾞｰﾀ項目定義'!$A$4:$E$1011,2,FALSE)</f>
        <v>出荷明細行番号</v>
      </c>
      <c r="D41" s="78" t="str">
        <f>VLOOKUP(B39,'ﾃﾞｰﾀ項目定義'!$A$4:$E$1011,3,FALSE)</f>
        <v>4</v>
      </c>
      <c r="E41" s="78">
        <f>VLOOKUP(B39,'ﾃﾞｰﾀ項目定義'!$A$4:$E$1011,4,FALSE)</f>
        <v>9</v>
      </c>
      <c r="F41" s="78"/>
      <c r="G41" s="78" t="s">
        <v>1055</v>
      </c>
      <c r="H41" s="78"/>
      <c r="I41" s="67" t="str">
        <f>IF(VLOOKUP(B39,'ﾃﾞｰﾀ項目定義'!$A$4:$E$1011,5,FALSE)=0,"",VLOOKUP(B39,'ﾃﾞｰﾀ項目定義'!$A$4:$E$1011,5,FALSE))</f>
        <v>受注側管理番号</v>
      </c>
    </row>
    <row r="42" spans="1:9" ht="27">
      <c r="A42" s="89">
        <f t="shared" si="1"/>
        <v>39</v>
      </c>
      <c r="B42" s="77">
        <v>27321</v>
      </c>
      <c r="C42" s="77" t="str">
        <f>VLOOKUP(B42,'ﾃﾞｰﾀ項目定義'!$A$4:$E$1011,2,FALSE)</f>
        <v>返品理由コード</v>
      </c>
      <c r="D42" s="78">
        <f>VLOOKUP(B42,'ﾃﾞｰﾀ項目定義'!$A$4:$E$1011,3,FALSE)</f>
        <v>2</v>
      </c>
      <c r="E42" s="78" t="str">
        <f>VLOOKUP(B42,'ﾃﾞｰﾀ項目定義'!$A$4:$E$1011,4,FALSE)</f>
        <v>X</v>
      </c>
      <c r="F42" s="78">
        <v>2</v>
      </c>
      <c r="G42" s="78" t="s">
        <v>1055</v>
      </c>
      <c r="H42" s="78"/>
      <c r="I42" s="67" t="str">
        <f>IF(VLOOKUP(B42,'ﾃﾞｰﾀ項目定義'!$A$4:$E$1011,5,FALSE)=0,"",VLOOKUP(B42,'ﾃﾞｰﾀ項目定義'!$A$4:$E$1011,5,FALSE))</f>
        <v>01:初期不良(ﾊｰﾄﾞ) 02:ﾊﾟｯｹｰｼﾞ不良 03:ﾊﾞｸﾞ回収: 04:ﾊﾞｰｼﾞｮﾝｱｯﾌﾟ回収 
05:誤納品 99:その他返品</v>
      </c>
    </row>
    <row r="43" spans="1:9" ht="13.5">
      <c r="A43" s="89">
        <f>SUM(1+A42)</f>
        <v>40</v>
      </c>
      <c r="B43" s="77">
        <v>27326</v>
      </c>
      <c r="C43" s="77" t="str">
        <f>VLOOKUP(B43,'ﾃﾞｰﾀ項目定義'!$A$4:$E$1011,2,FALSE)</f>
        <v>返品理由内容</v>
      </c>
      <c r="D43" s="78">
        <f>VLOOKUP(B43,'ﾃﾞｰﾀ項目定義'!$A$4:$E$1011,3,FALSE)</f>
        <v>50</v>
      </c>
      <c r="E43" s="78" t="str">
        <f>VLOOKUP(B43,'ﾃﾞｰﾀ項目定義'!$A$4:$E$1011,4,FALSE)</f>
        <v>K</v>
      </c>
      <c r="F43" s="78"/>
      <c r="G43" s="78" t="s">
        <v>1055</v>
      </c>
      <c r="H43" s="78"/>
      <c r="I43" s="67" t="str">
        <f>IF(VLOOKUP(B43,'ﾃﾞｰﾀ項目定義'!$A$4:$E$1011,5,FALSE)=0,"",VLOOKUP(B43,'ﾃﾞｰﾀ項目定義'!$A$4:$E$1011,5,FALSE))</f>
        <v>返品する理由を述べた文章。</v>
      </c>
    </row>
    <row r="44" spans="1:9" ht="13.5">
      <c r="A44" s="89">
        <f>SUM(1+A43)</f>
        <v>41</v>
      </c>
      <c r="B44" s="77">
        <v>27031</v>
      </c>
      <c r="C44" s="77" t="str">
        <f>VLOOKUP(B44,'ﾃﾞｰﾀ項目定義'!$A$4:$E$1011,2,FALSE)</f>
        <v>注文受諾区分（明細）</v>
      </c>
      <c r="D44" s="78">
        <f>VLOOKUP(B44,'ﾃﾞｰﾀ項目定義'!$A$4:$E$1011,3,FALSE)</f>
        <v>2</v>
      </c>
      <c r="E44" s="78" t="str">
        <f>VLOOKUP(B44,'ﾃﾞｰﾀ項目定義'!$A$4:$E$1011,4,FALSE)</f>
        <v>X</v>
      </c>
      <c r="F44" s="78"/>
      <c r="G44" s="78" t="s">
        <v>1055</v>
      </c>
      <c r="H44" s="78"/>
      <c r="I44" s="67" t="str">
        <f>IF(VLOOKUP(B44,'ﾃﾞｰﾀ項目定義'!$A$4:$E$1011,5,FALSE)=0,"",VLOOKUP(B44,'ﾃﾞｰﾀ項目定義'!$A$4:$E$1011,5,FALSE))</f>
        <v>00:ｴﾗ-無し､01～ｴﾗｰ内容</v>
      </c>
    </row>
    <row r="45" spans="1:9" ht="13.5">
      <c r="A45" s="89">
        <f>SUM(1+A44)</f>
        <v>42</v>
      </c>
      <c r="B45" s="77">
        <v>27032</v>
      </c>
      <c r="C45" s="77" t="str">
        <f>VLOOKUP(B45,'ﾃﾞｰﾀ項目定義'!$A$4:$E$1011,2,FALSE)</f>
        <v>明細備考(半角）</v>
      </c>
      <c r="D45" s="78">
        <f>VLOOKUP(B45,'ﾃﾞｰﾀ項目定義'!$A$4:$E$1011,3,FALSE)</f>
        <v>30</v>
      </c>
      <c r="E45" s="78" t="str">
        <f>VLOOKUP(B45,'ﾃﾞｰﾀ項目定義'!$A$4:$E$1011,4,FALSE)</f>
        <v>X</v>
      </c>
      <c r="F45" s="78"/>
      <c r="G45" s="78" t="s">
        <v>1055</v>
      </c>
      <c r="H45" s="78"/>
      <c r="I45" s="67" t="str">
        <f>IF(VLOOKUP(B45,'ﾃﾞｰﾀ項目定義'!$A$4:$E$1011,5,FALSE)=0,"",VLOOKUP(B45,'ﾃﾞｰﾀ項目定義'!$A$4:$E$1011,5,FALSE))</f>
        <v>ｶﾅ・英数字による備考。当該ﾒｯｾｰｼﾞに対するﾒｯｾｰｼﾞ作成側の追記事項</v>
      </c>
    </row>
    <row r="46" spans="1:9" ht="13.5">
      <c r="A46" s="89">
        <f>SUM(1+A45)</f>
        <v>43</v>
      </c>
      <c r="B46" s="77">
        <v>27033</v>
      </c>
      <c r="C46" s="77" t="str">
        <f>VLOOKUP(B46,'ﾃﾞｰﾀ項目定義'!$A$4:$E$1011,2,FALSE)</f>
        <v>明細備考(全角）</v>
      </c>
      <c r="D46" s="78">
        <f>VLOOKUP(B46,'ﾃﾞｰﾀ項目定義'!$A$4:$E$1011,3,FALSE)</f>
        <v>60</v>
      </c>
      <c r="E46" s="78" t="str">
        <f>VLOOKUP(B46,'ﾃﾞｰﾀ項目定義'!$A$4:$E$1011,4,FALSE)</f>
        <v>K</v>
      </c>
      <c r="F46" s="78"/>
      <c r="G46" s="78" t="s">
        <v>1055</v>
      </c>
      <c r="H46" s="78"/>
      <c r="I46" s="67" t="str">
        <f>IF(VLOOKUP(B46,'ﾃﾞｰﾀ項目定義'!$A$4:$E$1011,5,FALSE)=0,"",VLOOKUP(B46,'ﾃﾞｰﾀ項目定義'!$A$4:$E$1011,5,FALSE))</f>
        <v>かな・漢字による備考。当該ﾒｯｾｰｼﾞに対するﾒｯｾｰｼﾞ作成側の追記事項</v>
      </c>
    </row>
    <row r="47" spans="1:9" ht="13.5">
      <c r="A47" s="89">
        <f>SUM(1+A46)</f>
        <v>44</v>
      </c>
      <c r="B47" s="77">
        <v>27319</v>
      </c>
      <c r="C47" s="77" t="str">
        <f>VLOOKUP(B47,'ﾃﾞｰﾀ項目定義'!$A$4:$E$1011,2,FALSE)</f>
        <v>返品承認区分</v>
      </c>
      <c r="D47" s="78">
        <f>VLOOKUP(B47,'ﾃﾞｰﾀ項目定義'!$A$4:$E$1011,3,FALSE)</f>
        <v>1</v>
      </c>
      <c r="E47" s="78" t="str">
        <f>VLOOKUP(B47,'ﾃﾞｰﾀ項目定義'!$A$4:$E$1011,4,FALSE)</f>
        <v>X</v>
      </c>
      <c r="F47" s="78"/>
      <c r="G47" s="78" t="s">
        <v>1055</v>
      </c>
      <c r="H47" s="78"/>
      <c r="I47" s="67" t="str">
        <f>IF(VLOOKUP(B47,'ﾃﾞｰﾀ項目定義'!$A$4:$E$1011,5,FALSE)=0,"",VLOOKUP(B47,'ﾃﾞｰﾀ項目定義'!$A$4:$E$1011,5,FALSE))</f>
        <v>1:返品依頼に対して承認する､2:却下する、3:保留する</v>
      </c>
    </row>
    <row r="48" spans="1:9" ht="13.5">
      <c r="A48" s="89">
        <f>SUM(A47+1)</f>
        <v>45</v>
      </c>
      <c r="B48" s="77">
        <v>27035</v>
      </c>
      <c r="C48" s="77" t="str">
        <f>VLOOKUP(B48,'ﾃﾞｰﾀ項目定義'!$A$4:$E$1011,2,FALSE)</f>
        <v>JANｺｰﾄﾞ</v>
      </c>
      <c r="D48" s="78">
        <f>VLOOKUP(B48,'ﾃﾞｰﾀ項目定義'!$A$4:$E$1011,3,FALSE)</f>
        <v>13</v>
      </c>
      <c r="E48" s="78" t="str">
        <f>VLOOKUP(B48,'ﾃﾞｰﾀ項目定義'!$A$4:$E$1011,4,FALSE)</f>
        <v>X</v>
      </c>
      <c r="F48" s="78">
        <v>3</v>
      </c>
      <c r="G48" s="78" t="s">
        <v>1055</v>
      </c>
      <c r="H48" s="78"/>
      <c r="I48" s="67" t="str">
        <f>IF(VLOOKUP(B48,'ﾃﾞｰﾀ項目定義'!$A$4:$E$1011,5,FALSE)=0,"",VLOOKUP(B48,'ﾃﾞｰﾀ項目定義'!$A$4:$E$1011,5,FALSE))</f>
        <v>ﾒｰｶｰが採番したJANｺｰﾄﾞ</v>
      </c>
    </row>
    <row r="49" spans="1:9" ht="13.5">
      <c r="A49" s="89">
        <f>SUM(1+A48)</f>
        <v>46</v>
      </c>
      <c r="B49" s="77">
        <v>27036</v>
      </c>
      <c r="C49" s="77" t="str">
        <f>VLOOKUP(B49,'ﾃﾞｰﾀ項目定義'!$A$4:$E$1011,2,FALSE)</f>
        <v>受注者製品ｺｰﾄﾞ</v>
      </c>
      <c r="D49" s="78">
        <f>VLOOKUP(B49,'ﾃﾞｰﾀ項目定義'!$A$4:$E$1011,3,FALSE)</f>
        <v>35</v>
      </c>
      <c r="E49" s="78" t="str">
        <f>VLOOKUP(B49,'ﾃﾞｰﾀ項目定義'!$A$4:$E$1011,4,FALSE)</f>
        <v>X</v>
      </c>
      <c r="F49" s="78">
        <v>2</v>
      </c>
      <c r="G49" s="78" t="s">
        <v>1055</v>
      </c>
      <c r="H49" s="78"/>
      <c r="I49" s="67" t="str">
        <f>IF(VLOOKUP(B49,'ﾃﾞｰﾀ項目定義'!$A$4:$E$1011,5,FALSE)=0,"",VLOOKUP(B49,'ﾃﾞｰﾀ項目定義'!$A$4:$E$1011,5,FALSE))</f>
        <v>受注側が採番した製品の管理番号</v>
      </c>
    </row>
    <row r="50" spans="1:9" ht="13.5">
      <c r="A50" s="89">
        <f>SUM(1+A49)</f>
        <v>47</v>
      </c>
      <c r="B50" s="77">
        <v>27331</v>
      </c>
      <c r="C50" s="77" t="str">
        <f>VLOOKUP(B50,'ﾃﾞｰﾀ項目定義'!$A$4:$E$1011,2,FALSE)</f>
        <v>発注者製品ｺｰﾄﾞ</v>
      </c>
      <c r="D50" s="78">
        <f>VLOOKUP(B50,'ﾃﾞｰﾀ項目定義'!$A$4:$E$1011,3,FALSE)</f>
        <v>35</v>
      </c>
      <c r="E50" s="78" t="str">
        <f>VLOOKUP(B50,'ﾃﾞｰﾀ項目定義'!$A$4:$E$1011,4,FALSE)</f>
        <v>X</v>
      </c>
      <c r="F50" s="78"/>
      <c r="G50" s="78" t="s">
        <v>1055</v>
      </c>
      <c r="H50" s="78"/>
      <c r="I50" s="67" t="str">
        <f>IF(VLOOKUP(B50,'ﾃﾞｰﾀ項目定義'!$A$4:$E$1011,5,FALSE)=0,"",VLOOKUP(B50,'ﾃﾞｰﾀ項目定義'!$A$4:$E$1011,5,FALSE))</f>
        <v>発注側が採番した製品の管理番号</v>
      </c>
    </row>
    <row r="51" spans="1:9" ht="13.5">
      <c r="A51" s="89">
        <f>SUM(1+A50)</f>
        <v>48</v>
      </c>
      <c r="B51" s="77">
        <v>27037</v>
      </c>
      <c r="C51" s="77" t="str">
        <f>VLOOKUP(B51,'ﾃﾞｰﾀ項目定義'!$A$4:$E$1011,2,FALSE)</f>
        <v>EANｺ-ﾄﾞ</v>
      </c>
      <c r="D51" s="78">
        <f>VLOOKUP(B51,'ﾃﾞｰﾀ項目定義'!$A$4:$E$1011,3,FALSE)</f>
        <v>13</v>
      </c>
      <c r="E51" s="78" t="str">
        <f>VLOOKUP(B51,'ﾃﾞｰﾀ項目定義'!$A$4:$E$1011,4,FALSE)</f>
        <v>X</v>
      </c>
      <c r="F51" s="78"/>
      <c r="G51" s="78" t="s">
        <v>1055</v>
      </c>
      <c r="H51" s="78"/>
      <c r="I51" s="67" t="str">
        <f>IF(VLOOKUP(B51,'ﾃﾞｰﾀ項目定義'!$A$4:$E$1011,5,FALSE)=0,"",VLOOKUP(B51,'ﾃﾞｰﾀ項目定義'!$A$4:$E$1011,5,FALSE))</f>
        <v>ﾒｰｶｰが採番したEANｺｰﾄﾞ（海外製品）</v>
      </c>
    </row>
    <row r="52" spans="1:9" ht="13.5">
      <c r="A52" s="89">
        <f>SUM(1+A51)</f>
        <v>49</v>
      </c>
      <c r="B52" s="77">
        <v>27038</v>
      </c>
      <c r="C52" s="77" t="str">
        <f>VLOOKUP(B52,'ﾃﾞｰﾀ項目定義'!$A$4:$E$1011,2,FALSE)</f>
        <v>UPCｺ-ﾄﾞ</v>
      </c>
      <c r="D52" s="78">
        <f>VLOOKUP(B52,'ﾃﾞｰﾀ項目定義'!$A$4:$E$1011,3,FALSE)</f>
        <v>13</v>
      </c>
      <c r="E52" s="78" t="str">
        <f>VLOOKUP(B52,'ﾃﾞｰﾀ項目定義'!$A$4:$E$1011,4,FALSE)</f>
        <v>X</v>
      </c>
      <c r="F52" s="78"/>
      <c r="G52" s="78" t="s">
        <v>1055</v>
      </c>
      <c r="H52" s="78"/>
      <c r="I52" s="67" t="str">
        <f>IF(VLOOKUP(B52,'ﾃﾞｰﾀ項目定義'!$A$4:$E$1011,5,FALSE)=0,"",VLOOKUP(B52,'ﾃﾞｰﾀ項目定義'!$A$4:$E$1011,5,FALSE))</f>
        <v>ﾒｰｶｰが採番したUPCｺｰﾄﾞ（米国製品）。先頭にゼロを付加する。</v>
      </c>
    </row>
    <row r="53" spans="1:9" ht="13.5">
      <c r="A53" s="89">
        <f>SUM(A52+1)</f>
        <v>50</v>
      </c>
      <c r="B53" s="77">
        <v>27039</v>
      </c>
      <c r="C53" s="77" t="str">
        <f>VLOOKUP(B53,'ﾃﾞｰﾀ項目定義'!$A$4:$E$1011,2,FALSE)</f>
        <v>ISBNｺ-ﾄﾞ</v>
      </c>
      <c r="D53" s="78">
        <f>VLOOKUP(B53,'ﾃﾞｰﾀ項目定義'!$A$4:$E$1011,3,FALSE)</f>
        <v>13</v>
      </c>
      <c r="E53" s="78" t="str">
        <f>VLOOKUP(B53,'ﾃﾞｰﾀ項目定義'!$A$4:$E$1011,4,FALSE)</f>
        <v>X</v>
      </c>
      <c r="F53" s="78"/>
      <c r="G53" s="78" t="s">
        <v>1055</v>
      </c>
      <c r="H53" s="78"/>
      <c r="I53" s="67" t="str">
        <f>IF(VLOOKUP(B53,'ﾃﾞｰﾀ項目定義'!$A$4:$E$1011,5,FALSE)=0,"",VLOOKUP(B53,'ﾃﾞｰﾀ項目定義'!$A$4:$E$1011,5,FALSE))</f>
        <v>ﾒｰｶｰが採番したISBNｺｰﾄﾞ</v>
      </c>
    </row>
    <row r="54" spans="1:9" ht="13.5">
      <c r="A54" s="89">
        <f>SUM(1+A53)</f>
        <v>51</v>
      </c>
      <c r="B54" s="77">
        <v>27040</v>
      </c>
      <c r="C54" s="77" t="str">
        <f>VLOOKUP(B54,'ﾃﾞｰﾀ項目定義'!$A$4:$E$1011,2,FALSE)</f>
        <v>製品名(全角）</v>
      </c>
      <c r="D54" s="78" t="str">
        <f>VLOOKUP(B54,'ﾃﾞｰﾀ項目定義'!$A$4:$E$1011,3,FALSE)</f>
        <v>80</v>
      </c>
      <c r="E54" s="78" t="str">
        <f>VLOOKUP(B54,'ﾃﾞｰﾀ項目定義'!$A$4:$E$1011,4,FALSE)</f>
        <v>K</v>
      </c>
      <c r="F54" s="78"/>
      <c r="G54" s="78" t="s">
        <v>1055</v>
      </c>
      <c r="H54" s="78"/>
      <c r="I54" s="67" t="str">
        <f>IF(VLOOKUP(B54,'ﾃﾞｰﾀ項目定義'!$A$4:$E$1011,5,FALSE)=0,"",VLOOKUP(B54,'ﾃﾞｰﾀ項目定義'!$A$4:$E$1011,5,FALSE))</f>
        <v>製品名称(漢字):商品ｶﾀﾛｸﾞにおける略称</v>
      </c>
    </row>
    <row r="55" spans="1:9" ht="13.5">
      <c r="A55" s="89">
        <f>SUM(1+A54)</f>
        <v>52</v>
      </c>
      <c r="B55" s="77">
        <v>27041</v>
      </c>
      <c r="C55" s="77" t="str">
        <f>VLOOKUP(B55,'ﾃﾞｰﾀ項目定義'!$A$4:$E$1011,2,FALSE)</f>
        <v>製品名(半角）</v>
      </c>
      <c r="D55" s="78" t="str">
        <f>VLOOKUP(B55,'ﾃﾞｰﾀ項目定義'!$A$4:$E$1011,3,FALSE)</f>
        <v>40</v>
      </c>
      <c r="E55" s="78" t="str">
        <f>VLOOKUP(B55,'ﾃﾞｰﾀ項目定義'!$A$4:$E$1011,4,FALSE)</f>
        <v>X</v>
      </c>
      <c r="F55" s="78"/>
      <c r="G55" s="78" t="s">
        <v>1055</v>
      </c>
      <c r="H55" s="78"/>
      <c r="I55" s="67" t="str">
        <f>IF(VLOOKUP(B55,'ﾃﾞｰﾀ項目定義'!$A$4:$E$1011,5,FALSE)=0,"",VLOOKUP(B55,'ﾃﾞｰﾀ項目定義'!$A$4:$E$1011,5,FALSE))</f>
        <v>製品名称(ｼﾝｸﾞﾙ文字):商品ｶﾀﾛｸﾞにおける略称</v>
      </c>
    </row>
    <row r="56" spans="1:9" ht="13.5">
      <c r="A56" s="89">
        <f>SUM(1+A55)</f>
        <v>53</v>
      </c>
      <c r="B56" s="77">
        <v>27050</v>
      </c>
      <c r="C56" s="77" t="str">
        <f>VLOOKUP(B56,'ﾃﾞｰﾀ項目定義'!$A$4:$E$1011,2,FALSE)</f>
        <v>出荷数量</v>
      </c>
      <c r="D56" s="78">
        <f>VLOOKUP(B56,'ﾃﾞｰﾀ項目定義'!$A$4:$E$1011,3,FALSE)</f>
        <v>9</v>
      </c>
      <c r="E56" s="78" t="str">
        <f>VLOOKUP(B56,'ﾃﾞｰﾀ項目定義'!$A$4:$E$1011,4,FALSE)</f>
        <v>9</v>
      </c>
      <c r="F56" s="78"/>
      <c r="G56" s="78" t="s">
        <v>1055</v>
      </c>
      <c r="H56" s="78"/>
      <c r="I56" s="67" t="str">
        <f>IF(VLOOKUP(B56,'ﾃﾞｰﾀ項目定義'!$A$4:$E$1011,5,FALSE)=0,"",VLOOKUP(B56,'ﾃﾞｰﾀ項目定義'!$A$4:$E$1011,5,FALSE))</f>
        <v>今回出荷数量</v>
      </c>
    </row>
    <row r="57" spans="1:9" ht="13.5">
      <c r="A57" s="89">
        <f>SUM(1+A56)</f>
        <v>54</v>
      </c>
      <c r="B57" s="77">
        <v>27347</v>
      </c>
      <c r="C57" s="77" t="str">
        <f>VLOOKUP(B57,'ﾃﾞｰﾀ項目定義'!$A$4:$E$1011,2,FALSE)</f>
        <v>返品依頼数量</v>
      </c>
      <c r="D57" s="78">
        <f>VLOOKUP(B57,'ﾃﾞｰﾀ項目定義'!$A$4:$E$1011,3,FALSE)</f>
        <v>9</v>
      </c>
      <c r="E57" s="78">
        <f>VLOOKUP(B57,'ﾃﾞｰﾀ項目定義'!$A$4:$E$1011,4,FALSE)</f>
        <v>9</v>
      </c>
      <c r="F57" s="78">
        <v>2</v>
      </c>
      <c r="G57" s="78" t="s">
        <v>1055</v>
      </c>
      <c r="H57" s="78"/>
      <c r="I57" s="67" t="str">
        <f>IF(VLOOKUP(B57,'ﾃﾞｰﾀ項目定義'!$A$4:$E$1011,5,FALSE)=0,"",VLOOKUP(B57,'ﾃﾞｰﾀ項目定義'!$A$4:$E$1011,5,FALSE))</f>
        <v>発注者が返品依頼を行なう数量</v>
      </c>
    </row>
    <row r="58" spans="1:9" ht="13.5">
      <c r="A58" s="89">
        <f>SUM(A57+1)</f>
        <v>55</v>
      </c>
      <c r="B58" s="77">
        <v>27348</v>
      </c>
      <c r="C58" s="77" t="str">
        <f>VLOOKUP(B58,'ﾃﾞｰﾀ項目定義'!$A$4:$E$1011,2,FALSE)</f>
        <v>返品依頼単価</v>
      </c>
      <c r="D58" s="78" t="str">
        <f>VLOOKUP(B58,'ﾃﾞｰﾀ項目定義'!$A$4:$E$1011,3,FALSE)</f>
        <v>12V(3)</v>
      </c>
      <c r="E58" s="78">
        <f>VLOOKUP(B58,'ﾃﾞｰﾀ項目定義'!$A$4:$E$1011,4,FALSE)</f>
        <v>9</v>
      </c>
      <c r="F58" s="78">
        <v>2</v>
      </c>
      <c r="G58" s="78" t="s">
        <v>1055</v>
      </c>
      <c r="H58" s="78"/>
      <c r="I58" s="67" t="str">
        <f>IF(VLOOKUP(B58,'ﾃﾞｰﾀ項目定義'!$A$4:$E$1011,5,FALSE)=0,"",VLOOKUP(B58,'ﾃﾞｰﾀ項目定義'!$A$4:$E$1011,5,FALSE))</f>
        <v>発注者が返品依頼を行なう商品の単価</v>
      </c>
    </row>
    <row r="59" spans="1:9" ht="13.5">
      <c r="A59" s="89">
        <f>SUM(1+A58)</f>
        <v>56</v>
      </c>
      <c r="B59" s="77">
        <v>27349</v>
      </c>
      <c r="C59" s="77" t="str">
        <f>VLOOKUP(B59,'ﾃﾞｰﾀ項目定義'!$A$4:$E$1011,2,FALSE)</f>
        <v>返品依頼金額</v>
      </c>
      <c r="D59" s="78">
        <f>VLOOKUP(B59,'ﾃﾞｰﾀ項目定義'!$A$4:$E$1011,3,FALSE)</f>
        <v>13</v>
      </c>
      <c r="E59" s="78">
        <f>VLOOKUP(B59,'ﾃﾞｰﾀ項目定義'!$A$4:$E$1011,4,FALSE)</f>
        <v>9</v>
      </c>
      <c r="F59" s="78">
        <v>2</v>
      </c>
      <c r="G59" s="78" t="s">
        <v>1055</v>
      </c>
      <c r="H59" s="78"/>
      <c r="I59" s="67" t="str">
        <f>IF(VLOOKUP(B59,'ﾃﾞｰﾀ項目定義'!$A$4:$E$1011,5,FALSE)=0,"",VLOOKUP(B59,'ﾃﾞｰﾀ項目定義'!$A$4:$E$1011,5,FALSE))</f>
        <v>発注者が返品依頼を行なう金額</v>
      </c>
    </row>
    <row r="60" spans="1:9" ht="13.5">
      <c r="A60" s="89">
        <f>SUM(1+A59)</f>
        <v>57</v>
      </c>
      <c r="B60" s="77">
        <v>27351</v>
      </c>
      <c r="C60" s="77" t="str">
        <f>VLOOKUP(B60,'ﾃﾞｰﾀ項目定義'!$A$4:$E$1011,2,FALSE)</f>
        <v>返品承認数量</v>
      </c>
      <c r="D60" s="78">
        <f>VLOOKUP(B60,'ﾃﾞｰﾀ項目定義'!$A$4:$E$1011,3,FALSE)</f>
        <v>9</v>
      </c>
      <c r="E60" s="78">
        <f>VLOOKUP(B60,'ﾃﾞｰﾀ項目定義'!$A$4:$E$1011,4,FALSE)</f>
        <v>9</v>
      </c>
      <c r="F60" s="78">
        <v>2</v>
      </c>
      <c r="G60" s="78" t="s">
        <v>1055</v>
      </c>
      <c r="H60" s="78"/>
      <c r="I60" s="67" t="str">
        <f>IF(VLOOKUP(B60,'ﾃﾞｰﾀ項目定義'!$A$4:$E$1011,5,FALSE)=0,"",VLOOKUP(B60,'ﾃﾞｰﾀ項目定義'!$A$4:$E$1011,5,FALSE))</f>
        <v>受注者が発注者からの返品依頼を承認した商品の数量</v>
      </c>
    </row>
    <row r="61" spans="1:9" ht="13.5">
      <c r="A61" s="89">
        <f>SUM(1+A60)</f>
        <v>58</v>
      </c>
      <c r="B61" s="77">
        <v>27352</v>
      </c>
      <c r="C61" s="77" t="str">
        <f>VLOOKUP(B61,'ﾃﾞｰﾀ項目定義'!$A$4:$E$1011,2,FALSE)</f>
        <v>返品承認単価</v>
      </c>
      <c r="D61" s="78" t="str">
        <f>VLOOKUP(B61,'ﾃﾞｰﾀ項目定義'!$A$4:$E$1011,3,FALSE)</f>
        <v>12V(3)</v>
      </c>
      <c r="E61" s="78">
        <f>VLOOKUP(B61,'ﾃﾞｰﾀ項目定義'!$A$4:$E$1011,4,FALSE)</f>
        <v>9</v>
      </c>
      <c r="F61" s="78">
        <v>2</v>
      </c>
      <c r="G61" s="78" t="s">
        <v>1055</v>
      </c>
      <c r="H61" s="78"/>
      <c r="I61" s="67" t="str">
        <f>IF(VLOOKUP(B61,'ﾃﾞｰﾀ項目定義'!$A$4:$E$1011,5,FALSE)=0,"",VLOOKUP(B61,'ﾃﾞｰﾀ項目定義'!$A$4:$E$1011,5,FALSE))</f>
        <v>受注者が発注者からの返品依頼を承認した商品の単価</v>
      </c>
    </row>
    <row r="62" spans="1:9" ht="13.5">
      <c r="A62" s="89">
        <f>SUM(1+A61)</f>
        <v>59</v>
      </c>
      <c r="B62" s="77">
        <v>27353</v>
      </c>
      <c r="C62" s="77" t="str">
        <f>VLOOKUP(B62,'ﾃﾞｰﾀ項目定義'!$A$4:$E$1011,2,FALSE)</f>
        <v>返品承認金額</v>
      </c>
      <c r="D62" s="78">
        <f>VLOOKUP(B62,'ﾃﾞｰﾀ項目定義'!$A$4:$E$1011,3,FALSE)</f>
        <v>13</v>
      </c>
      <c r="E62" s="78">
        <f>VLOOKUP(B62,'ﾃﾞｰﾀ項目定義'!$A$4:$E$1011,4,FALSE)</f>
        <v>9</v>
      </c>
      <c r="F62" s="78">
        <v>2</v>
      </c>
      <c r="G62" s="78" t="s">
        <v>1055</v>
      </c>
      <c r="H62" s="78"/>
      <c r="I62" s="67" t="str">
        <f>IF(VLOOKUP(B62,'ﾃﾞｰﾀ項目定義'!$A$4:$E$1011,5,FALSE)=0,"",VLOOKUP(B62,'ﾃﾞｰﾀ項目定義'!$A$4:$E$1011,5,FALSE))</f>
        <v>受注者が発注者からの返品依頼を承認した金額</v>
      </c>
    </row>
    <row r="63" spans="1:9" ht="14.25" thickBot="1">
      <c r="A63" s="113">
        <f>SUM(1+A62)</f>
        <v>60</v>
      </c>
      <c r="B63" s="117">
        <v>27330</v>
      </c>
      <c r="C63" s="118" t="str">
        <f>VLOOKUP(B63,'ﾃﾞｰﾀ項目定義'!$A$4:$E$1011,2,FALSE)</f>
        <v>自由使用欄</v>
      </c>
      <c r="D63" s="119">
        <f>VLOOKUP(B63,'ﾃﾞｰﾀ項目定義'!$A$4:$E$1011,3,FALSE)</f>
        <v>30</v>
      </c>
      <c r="E63" s="119" t="str">
        <f>VLOOKUP(B63,'ﾃﾞｰﾀ項目定義'!$A$4:$E$1011,4,FALSE)</f>
        <v>X</v>
      </c>
      <c r="F63" s="118"/>
      <c r="G63" s="119" t="s">
        <v>789</v>
      </c>
      <c r="H63" s="119">
        <v>50</v>
      </c>
      <c r="I63" s="120" t="str">
        <f>IF(VLOOKUP(B63,'ﾃﾞｰﾀ項目定義'!$A$4:$E$1011,5,FALSE)=0,"",VLOOKUP(B63,'ﾃﾞｰﾀ項目定義'!$A$4:$E$1011,5,FALSE))</f>
        <v>ﾏﾙﾁ明細。１明細には１情報として使用し、１明細内に複数の情報をセットしない。</v>
      </c>
    </row>
  </sheetData>
  <printOptions/>
  <pageMargins left="0.5905511811023623" right="0.5905511811023623" top="0.5905511811023623" bottom="0.7874015748031497" header="0.1968503937007874" footer="0.3937007874015748"/>
  <pageSetup fitToHeight="3" fitToWidth="1" horizontalDpi="200" verticalDpi="200" orientation="landscape" paperSize="9" r:id="rId3"/>
  <headerFooter alignWithMargins="0">
    <oddHeader>&amp;R印刷日：&amp;D</oddHeader>
    <oddFooter>&amp;C&amp;P / &amp;N ﾍﾟｰｼﾞ</oddFoot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I56"/>
  <sheetViews>
    <sheetView zoomScale="80" zoomScaleNormal="80" workbookViewId="0" topLeftCell="A1">
      <pane ySplit="3" topLeftCell="BM4" activePane="bottomLeft" state="frozen"/>
      <selection pane="topLeft" activeCell="A1" sqref="A1"/>
      <selection pane="bottomLeft" activeCell="F66" sqref="F66"/>
    </sheetView>
  </sheetViews>
  <sheetFormatPr defaultColWidth="9.00390625" defaultRowHeight="13.5"/>
  <cols>
    <col min="1" max="1" width="4.125" style="69" customWidth="1"/>
    <col min="2" max="2" width="5.625" style="69" customWidth="1"/>
    <col min="3" max="3" width="25.625" style="69" customWidth="1"/>
    <col min="4" max="4" width="6.625" style="69" customWidth="1"/>
    <col min="5" max="6" width="5.125" style="69" bestFit="1" customWidth="1"/>
    <col min="7" max="8" width="5.25390625" style="69" customWidth="1"/>
    <col min="9" max="9" width="70.625" style="69" customWidth="1"/>
    <col min="10" max="16384" width="9.00390625" style="69" customWidth="1"/>
  </cols>
  <sheetData>
    <row r="1" spans="1:9" ht="17.25">
      <c r="A1" s="17" t="str">
        <f>ﾒｯｾｰｼﾞﾌﾛｰ!D35</f>
        <v>返品出荷情報</v>
      </c>
      <c r="B1" s="4"/>
      <c r="C1" s="5"/>
      <c r="D1" s="5"/>
      <c r="E1" s="5"/>
      <c r="F1" s="5"/>
      <c r="G1" s="5"/>
      <c r="H1" s="5"/>
      <c r="I1" s="26" t="str">
        <f>'ﾃﾞｰﾀ項目定義'!$E$1</f>
        <v>ＢＰＩＤ ＝ ＨＷＳＷ００１Ａ</v>
      </c>
    </row>
    <row r="2" ht="18" thickBot="1">
      <c r="I2" s="27" t="str">
        <f>'ﾒｯｾｰｼﾞ一覧'!B81&amp;'ﾒｯｾｰｼﾞ一覧'!E81</f>
        <v>情報区分コード ＝ ０７２０</v>
      </c>
    </row>
    <row r="3" spans="1:9" s="64" customFormat="1" ht="27.75" thickBot="1">
      <c r="A3" s="106" t="s">
        <v>915</v>
      </c>
      <c r="B3" s="107" t="s">
        <v>21</v>
      </c>
      <c r="C3" s="108" t="s">
        <v>916</v>
      </c>
      <c r="D3" s="108" t="s">
        <v>917</v>
      </c>
      <c r="E3" s="108" t="s">
        <v>918</v>
      </c>
      <c r="F3" s="108" t="s">
        <v>919</v>
      </c>
      <c r="G3" s="107" t="s">
        <v>301</v>
      </c>
      <c r="H3" s="107" t="s">
        <v>302</v>
      </c>
      <c r="I3" s="65" t="s">
        <v>920</v>
      </c>
    </row>
    <row r="4" spans="1:9" ht="13.5">
      <c r="A4" s="121">
        <v>1</v>
      </c>
      <c r="B4" s="110">
        <v>27001</v>
      </c>
      <c r="C4" s="110" t="str">
        <f>VLOOKUP(B4,'ﾃﾞｰﾀ項目定義'!$A$4:$E$1011,2,FALSE)</f>
        <v>ﾃﾞｰﾀ処理番号</v>
      </c>
      <c r="D4" s="111" t="str">
        <f>VLOOKUP(B4,'ﾃﾞｰﾀ項目定義'!$A$4:$E$1011,3,FALSE)</f>
        <v>5</v>
      </c>
      <c r="E4" s="111" t="str">
        <f>VLOOKUP(B4,'ﾃﾞｰﾀ項目定義'!$A$4:$E$1011,4,FALSE)</f>
        <v>9</v>
      </c>
      <c r="F4" s="122">
        <v>3</v>
      </c>
      <c r="G4" s="122"/>
      <c r="H4" s="122"/>
      <c r="I4" s="66" t="str">
        <f>IF(VLOOKUP(B4,'ﾃﾞｰﾀ項目定義'!$A$4:$E$1011,5,FALSE)=0,"",VLOOKUP(B4,'ﾃﾞｰﾀ項目定義'!$A$4:$E$1011,5,FALSE))</f>
        <v>ﾃﾞｰﾀ処理番号。受信側でﾒｯｾｰｼﾞを処理する際の順位を示す番号。</v>
      </c>
    </row>
    <row r="5" spans="1:9" ht="13.5">
      <c r="A5" s="124">
        <f aca="true" t="shared" si="0" ref="A5:A56">SUM(A4+1)</f>
        <v>2</v>
      </c>
      <c r="B5" s="77">
        <v>27002</v>
      </c>
      <c r="C5" s="77" t="str">
        <f>VLOOKUP(B5,'ﾃﾞｰﾀ項目定義'!$A$4:$E$1011,2,FALSE)</f>
        <v>情報区分ｺｰﾄﾞ</v>
      </c>
      <c r="D5" s="78" t="str">
        <f>VLOOKUP(B5,'ﾃﾞｰﾀ項目定義'!$A$4:$E$1011,3,FALSE)</f>
        <v>4</v>
      </c>
      <c r="E5" s="78" t="str">
        <f>VLOOKUP(B5,'ﾃﾞｰﾀ項目定義'!$A$4:$E$1011,4,FALSE)</f>
        <v>X</v>
      </c>
      <c r="F5" s="79">
        <v>3</v>
      </c>
      <c r="G5" s="79"/>
      <c r="H5" s="79"/>
      <c r="I5" s="67" t="str">
        <f>'ﾃﾞｰﾀ項目定義'!E5&amp;" ("&amp;A1&amp;" = "&amp;'ﾒｯｾｰｼﾞ一覧'!E81&amp;")"</f>
        <v>情報の種類を示すｺｰﾄﾞ (返品出荷情報 = ０７２０)</v>
      </c>
    </row>
    <row r="6" spans="1:9" ht="14.25" customHeight="1">
      <c r="A6" s="124">
        <f t="shared" si="0"/>
        <v>3</v>
      </c>
      <c r="B6" s="77">
        <v>27003</v>
      </c>
      <c r="C6" s="77" t="str">
        <f>VLOOKUP(B6,'ﾃﾞｰﾀ項目定義'!$A$4:$E$1011,2,FALSE)</f>
        <v>ﾃﾞｰﾀ作成日</v>
      </c>
      <c r="D6" s="78" t="str">
        <f>VLOOKUP(B6,'ﾃﾞｰﾀ項目定義'!$A$4:$E$1011,3,FALSE)</f>
        <v>8</v>
      </c>
      <c r="E6" s="78" t="str">
        <f>VLOOKUP(B6,'ﾃﾞｰﾀ項目定義'!$A$4:$E$1011,4,FALSE)</f>
        <v>Y</v>
      </c>
      <c r="F6" s="79">
        <v>3</v>
      </c>
      <c r="G6" s="79"/>
      <c r="H6" s="79"/>
      <c r="I6" s="67" t="str">
        <f>IF(VLOOKUP(B6,'ﾃﾞｰﾀ項目定義'!$A$4:$E$1011,5,FALSE)=0,"",VLOOKUP(B6,'ﾃﾞｰﾀ項目定義'!$A$4:$E$1011,5,FALSE))</f>
        <v>ﾃﾞｰﾀ作成生年月日</v>
      </c>
    </row>
    <row r="7" spans="1:9" s="64" customFormat="1" ht="13.5">
      <c r="A7" s="89">
        <f>SUM(A6+1)</f>
        <v>4</v>
      </c>
      <c r="B7" s="77">
        <v>27187</v>
      </c>
      <c r="C7" s="93" t="str">
        <f>VLOOKUP(B7,'ﾃﾞｰﾀ項目定義'!$A$4:$E$1011,2,FALSE)</f>
        <v>ﾃﾞｰﾀ作成時間</v>
      </c>
      <c r="D7" s="78">
        <f>VLOOKUP(B7,'ﾃﾞｰﾀ項目定義'!$A$4:$E$1011,3,FALSE)</f>
        <v>6</v>
      </c>
      <c r="E7" s="78">
        <f>VLOOKUP(B7,'ﾃﾞｰﾀ項目定義'!$A$4:$E$1011,4,FALSE)</f>
        <v>9</v>
      </c>
      <c r="F7" s="78"/>
      <c r="G7" s="78"/>
      <c r="H7" s="78"/>
      <c r="I7" s="67" t="str">
        <f>IF(VLOOKUP(B7,'ﾃﾞｰﾀ項目定義'!$A$4:$E$1011,5,FALSE)=0,"",VLOOKUP(B7,'ﾃﾞｰﾀ項目定義'!$A$4:$E$1011,5,FALSE))</f>
        <v>ﾃﾞｰﾀ作成時刻。HHMMSS（HH：00～24、MM：00～59、SS：00～59）</v>
      </c>
    </row>
    <row r="8" spans="1:9" ht="13.5">
      <c r="A8" s="124">
        <f>SUM(A7+1)</f>
        <v>5</v>
      </c>
      <c r="B8" s="77">
        <v>27004</v>
      </c>
      <c r="C8" s="77" t="str">
        <f>VLOOKUP(B8,'ﾃﾞｰﾀ項目定義'!$A$4:$E$1011,2,FALSE)</f>
        <v>発注者ｺｰﾄﾞ</v>
      </c>
      <c r="D8" s="78" t="str">
        <f>VLOOKUP(B8,'ﾃﾞｰﾀ項目定義'!$A$4:$E$1011,3,FALSE)</f>
        <v>12</v>
      </c>
      <c r="E8" s="78" t="str">
        <f>VLOOKUP(B8,'ﾃﾞｰﾀ項目定義'!$A$4:$E$1011,4,FALSE)</f>
        <v>X</v>
      </c>
      <c r="F8" s="79">
        <v>3</v>
      </c>
      <c r="G8" s="79"/>
      <c r="H8" s="79"/>
      <c r="I8" s="67" t="str">
        <f>IF(VLOOKUP(B8,'ﾃﾞｰﾀ項目定義'!$A$4:$E$1011,5,FALSE)=0,"",VLOOKUP(B8,'ﾃﾞｰﾀ項目定義'!$A$4:$E$1011,5,FALSE))</f>
        <v>発注側統一企業ｺｰﾄﾞ</v>
      </c>
    </row>
    <row r="9" spans="1:9" ht="13.5">
      <c r="A9" s="124">
        <f t="shared" si="0"/>
        <v>6</v>
      </c>
      <c r="B9" s="77">
        <v>27005</v>
      </c>
      <c r="C9" s="77" t="str">
        <f>VLOOKUP(B9,'ﾃﾞｰﾀ項目定義'!$A$4:$E$1011,2,FALSE)</f>
        <v>受注者ｺｰﾄﾞ</v>
      </c>
      <c r="D9" s="78" t="str">
        <f>VLOOKUP(B9,'ﾃﾞｰﾀ項目定義'!$A$4:$E$1011,3,FALSE)</f>
        <v>12</v>
      </c>
      <c r="E9" s="78" t="str">
        <f>VLOOKUP(B9,'ﾃﾞｰﾀ項目定義'!$A$4:$E$1011,4,FALSE)</f>
        <v>X</v>
      </c>
      <c r="F9" s="79">
        <v>3</v>
      </c>
      <c r="G9" s="79"/>
      <c r="H9" s="79"/>
      <c r="I9" s="67" t="str">
        <f>IF(VLOOKUP(B9,'ﾃﾞｰﾀ項目定義'!$A$4:$E$1011,5,FALSE)=0,"",VLOOKUP(B9,'ﾃﾞｰﾀ項目定義'!$A$4:$E$1011,5,FALSE))</f>
        <v>受注側統一企業ｺｰﾄﾞ</v>
      </c>
    </row>
    <row r="10" spans="1:9" ht="13.5">
      <c r="A10" s="124">
        <f t="shared" si="0"/>
        <v>7</v>
      </c>
      <c r="B10" s="77">
        <v>27006</v>
      </c>
      <c r="C10" s="77" t="str">
        <f>VLOOKUP(B10,'ﾃﾞｰﾀ項目定義'!$A$4:$E$1011,2,FALSE)</f>
        <v>発注部門ｺｰﾄﾞ</v>
      </c>
      <c r="D10" s="78" t="str">
        <f>VLOOKUP(B10,'ﾃﾞｰﾀ項目定義'!$A$4:$E$1011,3,FALSE)</f>
        <v>8</v>
      </c>
      <c r="E10" s="78" t="str">
        <f>VLOOKUP(B10,'ﾃﾞｰﾀ項目定義'!$A$4:$E$1011,4,FALSE)</f>
        <v>X</v>
      </c>
      <c r="F10" s="79"/>
      <c r="G10" s="79"/>
      <c r="H10" s="79"/>
      <c r="I10" s="67" t="str">
        <f>IF(VLOOKUP(B10,'ﾃﾞｰﾀ項目定義'!$A$4:$E$1011,5,FALSE)=0,"",VLOOKUP(B10,'ﾃﾞｰﾀ項目定義'!$A$4:$E$1011,5,FALSE))</f>
        <v>発注側部門ｺｰﾄﾞ</v>
      </c>
    </row>
    <row r="11" spans="1:9" ht="13.5">
      <c r="A11" s="124">
        <f t="shared" si="0"/>
        <v>8</v>
      </c>
      <c r="B11" s="77">
        <v>27007</v>
      </c>
      <c r="C11" s="77" t="str">
        <f>VLOOKUP(B11,'ﾃﾞｰﾀ項目定義'!$A$4:$E$1011,2,FALSE)</f>
        <v>受注部門ｺｰﾄﾞ</v>
      </c>
      <c r="D11" s="78">
        <f>VLOOKUP(B11,'ﾃﾞｰﾀ項目定義'!$A$4:$E$1011,3,FALSE)</f>
        <v>8</v>
      </c>
      <c r="E11" s="78" t="str">
        <f>VLOOKUP(B11,'ﾃﾞｰﾀ項目定義'!$A$4:$E$1011,4,FALSE)</f>
        <v>X</v>
      </c>
      <c r="F11" s="79"/>
      <c r="G11" s="79"/>
      <c r="H11" s="79"/>
      <c r="I11" s="67" t="str">
        <f>IF(VLOOKUP(B11,'ﾃﾞｰﾀ項目定義'!$A$4:$E$1011,5,FALSE)=0,"",VLOOKUP(B11,'ﾃﾞｰﾀ項目定義'!$A$4:$E$1011,5,FALSE))</f>
        <v>受注側部門ｺｰﾄﾞ</v>
      </c>
    </row>
    <row r="12" spans="1:9" s="64" customFormat="1" ht="13.5">
      <c r="A12" s="89">
        <f>SUM(A11+1)</f>
        <v>9</v>
      </c>
      <c r="B12" s="77">
        <v>27008</v>
      </c>
      <c r="C12" s="93" t="str">
        <f>VLOOKUP(B12,'ﾃﾞｰﾀ項目定義'!$A$4:$E$1011,2,FALSE)</f>
        <v>訂正区分</v>
      </c>
      <c r="D12" s="78" t="str">
        <f>VLOOKUP(B12,'ﾃﾞｰﾀ項目定義'!$A$4:$E$1011,3,FALSE)</f>
        <v>1</v>
      </c>
      <c r="E12" s="78" t="str">
        <f>VLOOKUP(B12,'ﾃﾞｰﾀ項目定義'!$A$4:$E$1011,4,FALSE)</f>
        <v>X</v>
      </c>
      <c r="F12" s="78">
        <v>3</v>
      </c>
      <c r="G12" s="78"/>
      <c r="H12" s="78"/>
      <c r="I12" s="68" t="s">
        <v>396</v>
      </c>
    </row>
    <row r="13" spans="1:9" ht="13.5">
      <c r="A13" s="124">
        <f>SUM(A12+1)</f>
        <v>10</v>
      </c>
      <c r="B13" s="77">
        <v>27011</v>
      </c>
      <c r="C13" s="77" t="str">
        <f>VLOOKUP(B13,'ﾃﾞｰﾀ項目定義'!$A$4:$E$1011,2,FALSE)</f>
        <v>注文番号</v>
      </c>
      <c r="D13" s="78" t="str">
        <f>VLOOKUP(B13,'ﾃﾞｰﾀ項目定義'!$A$4:$E$1011,3,FALSE)</f>
        <v>23</v>
      </c>
      <c r="E13" s="78" t="str">
        <f>VLOOKUP(B13,'ﾃﾞｰﾀ項目定義'!$A$4:$E$1011,4,FALSE)</f>
        <v>X</v>
      </c>
      <c r="F13" s="85"/>
      <c r="G13" s="79"/>
      <c r="H13" s="79"/>
      <c r="I13" s="67" t="str">
        <f>IF(VLOOKUP(B13,'ﾃﾞｰﾀ項目定義'!$A$4:$E$1011,5,FALSE)=0,"",VLOOKUP(B13,'ﾃﾞｰﾀ項目定義'!$A$4:$E$1011,5,FALSE))</f>
        <v>注文書の注文書番号（通常は発注者採番）</v>
      </c>
    </row>
    <row r="14" spans="1:9" ht="13.5">
      <c r="A14" s="124">
        <f t="shared" si="0"/>
        <v>11</v>
      </c>
      <c r="B14" s="77">
        <v>27013</v>
      </c>
      <c r="C14" s="77" t="str">
        <f>VLOOKUP(B14,'ﾃﾞｰﾀ項目定義'!$A$4:$E$1011,2,FALSE)</f>
        <v>受注番号</v>
      </c>
      <c r="D14" s="78" t="str">
        <f>VLOOKUP(B14,'ﾃﾞｰﾀ項目定義'!$A$4:$E$1011,3,FALSE)</f>
        <v>23</v>
      </c>
      <c r="E14" s="78" t="str">
        <f>VLOOKUP(B14,'ﾃﾞｰﾀ項目定義'!$A$4:$E$1011,4,FALSE)</f>
        <v>X</v>
      </c>
      <c r="F14" s="79">
        <v>2</v>
      </c>
      <c r="G14" s="79"/>
      <c r="H14" s="79"/>
      <c r="I14" s="67" t="str">
        <f>IF(VLOOKUP(B14,'ﾃﾞｰﾀ項目定義'!$A$4:$E$1011,5,FALSE)=0,"",VLOOKUP(B14,'ﾃﾞｰﾀ項目定義'!$A$4:$E$1011,5,FALSE))</f>
        <v>受注側管理番号</v>
      </c>
    </row>
    <row r="15" spans="1:9" s="64" customFormat="1" ht="13.5">
      <c r="A15" s="124">
        <f t="shared" si="0"/>
        <v>12</v>
      </c>
      <c r="B15" s="77">
        <v>27355</v>
      </c>
      <c r="C15" s="77" t="str">
        <f>VLOOKUP(B15,'ﾃﾞｰﾀ項目定義'!$A$4:$E$1011,2,FALSE)</f>
        <v>返品出荷日</v>
      </c>
      <c r="D15" s="78">
        <f>VLOOKUP(B15,'ﾃﾞｰﾀ項目定義'!$A$4:$E$1011,3,FALSE)</f>
        <v>8</v>
      </c>
      <c r="E15" s="78" t="str">
        <f>VLOOKUP(B15,'ﾃﾞｰﾀ項目定義'!$A$4:$E$1011,4,FALSE)</f>
        <v>Y</v>
      </c>
      <c r="F15" s="79">
        <v>3</v>
      </c>
      <c r="G15" s="79"/>
      <c r="H15" s="79"/>
      <c r="I15" s="67" t="str">
        <f>IF(VLOOKUP(B15,'ﾃﾞｰﾀ項目定義'!$A$4:$E$1011,5,FALSE)=0,"",VLOOKUP(B15,'ﾃﾞｰﾀ項目定義'!$A$4:$E$1011,5,FALSE))</f>
        <v>発注者が返品行為を行なった日付</v>
      </c>
    </row>
    <row r="16" spans="1:9" s="64" customFormat="1" ht="13.5">
      <c r="A16" s="124">
        <f t="shared" si="0"/>
        <v>13</v>
      </c>
      <c r="B16" s="77">
        <v>27016</v>
      </c>
      <c r="C16" s="77" t="str">
        <f>VLOOKUP(B16,'ﾃﾞｰﾀ項目定義'!$A$4:$E$1011,2,FALSE)</f>
        <v>備考(半角）</v>
      </c>
      <c r="D16" s="78">
        <f>VLOOKUP(B16,'ﾃﾞｰﾀ項目定義'!$A$4:$E$1011,3,FALSE)</f>
        <v>50</v>
      </c>
      <c r="E16" s="78" t="str">
        <f>VLOOKUP(B16,'ﾃﾞｰﾀ項目定義'!$A$4:$E$1011,4,FALSE)</f>
        <v>X</v>
      </c>
      <c r="F16" s="78"/>
      <c r="G16" s="78"/>
      <c r="H16" s="78"/>
      <c r="I16" s="91" t="s">
        <v>397</v>
      </c>
    </row>
    <row r="17" spans="1:9" s="64" customFormat="1" ht="13.5">
      <c r="A17" s="124">
        <f t="shared" si="0"/>
        <v>14</v>
      </c>
      <c r="B17" s="77">
        <v>27017</v>
      </c>
      <c r="C17" s="77" t="str">
        <f>VLOOKUP(B17,'ﾃﾞｰﾀ項目定義'!$A$4:$E$1011,2,FALSE)</f>
        <v>備考(全角）</v>
      </c>
      <c r="D17" s="78">
        <f>VLOOKUP(B17,'ﾃﾞｰﾀ項目定義'!$A$4:$E$1011,3,FALSE)</f>
        <v>100</v>
      </c>
      <c r="E17" s="78" t="str">
        <f>VLOOKUP(B17,'ﾃﾞｰﾀ項目定義'!$A$4:$E$1011,4,FALSE)</f>
        <v>K</v>
      </c>
      <c r="F17" s="78"/>
      <c r="G17" s="78"/>
      <c r="H17" s="78"/>
      <c r="I17" s="68" t="s">
        <v>398</v>
      </c>
    </row>
    <row r="18" spans="1:9" ht="13.5">
      <c r="A18" s="124">
        <f t="shared" si="0"/>
        <v>15</v>
      </c>
      <c r="B18" s="77">
        <v>27314</v>
      </c>
      <c r="C18" s="77" t="str">
        <f>VLOOKUP(B18,'ﾃﾞｰﾀ項目定義'!$A$4:$E$1011,2,FALSE)</f>
        <v>発注担当(半角）</v>
      </c>
      <c r="D18" s="78">
        <f>VLOOKUP(B18,'ﾃﾞｰﾀ項目定義'!$A$4:$E$1011,3,FALSE)</f>
        <v>12</v>
      </c>
      <c r="E18" s="78" t="str">
        <f>VLOOKUP(B18,'ﾃﾞｰﾀ項目定義'!$A$4:$E$1011,4,FALSE)</f>
        <v>X</v>
      </c>
      <c r="F18" s="78"/>
      <c r="G18" s="78"/>
      <c r="H18" s="78"/>
      <c r="I18" s="67" t="str">
        <f>IF(VLOOKUP(B18,'ﾃﾞｰﾀ項目定義'!$A$4:$E$1011,5,FALSE)=0,"",VLOOKUP(B18,'ﾃﾞｰﾀ項目定義'!$A$4:$E$1011,5,FALSE))</f>
        <v>発注側発注担当(ｶﾅ名称 or ｺ-ﾄﾞ)</v>
      </c>
    </row>
    <row r="19" spans="1:9" ht="13.5">
      <c r="A19" s="124">
        <f t="shared" si="0"/>
        <v>16</v>
      </c>
      <c r="B19" s="77">
        <v>27315</v>
      </c>
      <c r="C19" s="77" t="str">
        <f>VLOOKUP(B19,'ﾃﾞｰﾀ項目定義'!$A$4:$E$1011,2,FALSE)</f>
        <v>発注担当（全角）</v>
      </c>
      <c r="D19" s="78">
        <f>VLOOKUP(B19,'ﾃﾞｰﾀ項目定義'!$A$4:$E$1011,3,FALSE)</f>
        <v>20</v>
      </c>
      <c r="E19" s="78" t="str">
        <f>VLOOKUP(B19,'ﾃﾞｰﾀ項目定義'!$A$4:$E$1011,4,FALSE)</f>
        <v>K</v>
      </c>
      <c r="F19" s="78"/>
      <c r="G19" s="78"/>
      <c r="H19" s="78"/>
      <c r="I19" s="67" t="str">
        <f>IF(VLOOKUP(B19,'ﾃﾞｰﾀ項目定義'!$A$4:$E$1011,5,FALSE)=0,"",VLOOKUP(B19,'ﾃﾞｰﾀ項目定義'!$A$4:$E$1011,5,FALSE))</f>
        <v>発注側発注担当(漢字名称)</v>
      </c>
    </row>
    <row r="20" spans="1:9" s="64" customFormat="1" ht="13.5">
      <c r="A20" s="124">
        <f t="shared" si="0"/>
        <v>17</v>
      </c>
      <c r="B20" s="77">
        <v>27379</v>
      </c>
      <c r="C20" s="77" t="str">
        <f>VLOOKUP(B20,'ﾃﾞｰﾀ項目定義'!$A$4:$E$1011,2,FALSE)</f>
        <v>返品依頼部門ｺｰﾄﾞ</v>
      </c>
      <c r="D20" s="78">
        <f>VLOOKUP(B20,'ﾃﾞｰﾀ項目定義'!$A$4:$E$1011,3,FALSE)</f>
        <v>8</v>
      </c>
      <c r="E20" s="78" t="str">
        <f>VLOOKUP(B20,'ﾃﾞｰﾀ項目定義'!$A$4:$E$1011,4,FALSE)</f>
        <v>X</v>
      </c>
      <c r="F20" s="78"/>
      <c r="G20" s="78"/>
      <c r="H20" s="78"/>
      <c r="I20" s="67" t="str">
        <f>IF(VLOOKUP(B20,'ﾃﾞｰﾀ項目定義'!$A$4:$E$1011,5,FALSE)=0,"",VLOOKUP(B20,'ﾃﾞｰﾀ項目定義'!$A$4:$E$1011,5,FALSE))</f>
        <v>発注側の返品依頼を行なう部門のｺｰﾄﾞ</v>
      </c>
    </row>
    <row r="21" spans="1:9" s="64" customFormat="1" ht="13.5" customHeight="1">
      <c r="A21" s="124">
        <f t="shared" si="0"/>
        <v>18</v>
      </c>
      <c r="B21" s="77">
        <v>27380</v>
      </c>
      <c r="C21" s="77" t="str">
        <f>VLOOKUP(B21,'ﾃﾞｰﾀ項目定義'!$A$4:$E$1011,2,FALSE)</f>
        <v>返品依頼部門名(半角)</v>
      </c>
      <c r="D21" s="78">
        <f>VLOOKUP(B21,'ﾃﾞｰﾀ項目定義'!$A$4:$E$1011,3,FALSE)</f>
        <v>20</v>
      </c>
      <c r="E21" s="78" t="str">
        <f>VLOOKUP(B21,'ﾃﾞｰﾀ項目定義'!$A$4:$E$1011,4,FALSE)</f>
        <v>X</v>
      </c>
      <c r="F21" s="78"/>
      <c r="G21" s="78"/>
      <c r="H21" s="78"/>
      <c r="I21" s="67" t="str">
        <f>IF(VLOOKUP(B21,'ﾃﾞｰﾀ項目定義'!$A$4:$E$1011,5,FALSE)=0,"",VLOOKUP(B21,'ﾃﾞｰﾀ項目定義'!$A$4:$E$1011,5,FALSE))</f>
        <v>発注側の返品依頼を行なう部門名</v>
      </c>
    </row>
    <row r="22" spans="1:9" s="64" customFormat="1" ht="13.5" customHeight="1">
      <c r="A22" s="124">
        <f t="shared" si="0"/>
        <v>19</v>
      </c>
      <c r="B22" s="77">
        <v>27381</v>
      </c>
      <c r="C22" s="77" t="str">
        <f>VLOOKUP(B22,'ﾃﾞｰﾀ項目定義'!$A$4:$E$1011,2,FALSE)</f>
        <v>返品依頼部門名(全角)</v>
      </c>
      <c r="D22" s="78">
        <f>VLOOKUP(B22,'ﾃﾞｰﾀ項目定義'!$A$4:$E$1011,3,FALSE)</f>
        <v>40</v>
      </c>
      <c r="E22" s="78" t="str">
        <f>VLOOKUP(B22,'ﾃﾞｰﾀ項目定義'!$A$4:$E$1011,4,FALSE)</f>
        <v>K</v>
      </c>
      <c r="F22" s="78"/>
      <c r="G22" s="78"/>
      <c r="H22" s="78"/>
      <c r="I22" s="67" t="str">
        <f>IF(VLOOKUP(B22,'ﾃﾞｰﾀ項目定義'!$A$4:$E$1011,5,FALSE)=0,"",VLOOKUP(B22,'ﾃﾞｰﾀ項目定義'!$A$4:$E$1011,5,FALSE))</f>
        <v>発注側の返品依頼を行なう部門名</v>
      </c>
    </row>
    <row r="23" spans="1:9" s="64" customFormat="1" ht="13.5" customHeight="1">
      <c r="A23" s="124">
        <f t="shared" si="0"/>
        <v>20</v>
      </c>
      <c r="B23" s="77">
        <v>27382</v>
      </c>
      <c r="C23" s="77" t="str">
        <f>VLOOKUP(B23,'ﾃﾞｰﾀ項目定義'!$A$4:$E$1011,2,FALSE)</f>
        <v>返品依頼担当(半角）</v>
      </c>
      <c r="D23" s="78">
        <f>VLOOKUP(B23,'ﾃﾞｰﾀ項目定義'!$A$4:$E$1011,3,FALSE)</f>
        <v>12</v>
      </c>
      <c r="E23" s="78" t="str">
        <f>VLOOKUP(B23,'ﾃﾞｰﾀ項目定義'!$A$4:$E$1011,4,FALSE)</f>
        <v>X</v>
      </c>
      <c r="F23" s="78"/>
      <c r="G23" s="78"/>
      <c r="H23" s="78"/>
      <c r="I23" s="67" t="str">
        <f>IF(VLOOKUP(B23,'ﾃﾞｰﾀ項目定義'!$A$4:$E$1011,5,FALSE)=0,"",VLOOKUP(B23,'ﾃﾞｰﾀ項目定義'!$A$4:$E$1011,5,FALSE))</f>
        <v>発注側返品依頼担当(ｶﾅ名称 or ｺ-ﾄﾞ)（担当者氏名）</v>
      </c>
    </row>
    <row r="24" spans="1:9" s="64" customFormat="1" ht="13.5" customHeight="1">
      <c r="A24" s="124">
        <f t="shared" si="0"/>
        <v>21</v>
      </c>
      <c r="B24" s="77">
        <v>27383</v>
      </c>
      <c r="C24" s="77" t="str">
        <f>VLOOKUP(B24,'ﾃﾞｰﾀ項目定義'!$A$4:$E$1011,2,FALSE)</f>
        <v>返品依頼担当(全角）</v>
      </c>
      <c r="D24" s="78">
        <f>VLOOKUP(B24,'ﾃﾞｰﾀ項目定義'!$A$4:$E$1011,3,FALSE)</f>
        <v>24</v>
      </c>
      <c r="E24" s="78" t="str">
        <f>VLOOKUP(B24,'ﾃﾞｰﾀ項目定義'!$A$4:$E$1011,4,FALSE)</f>
        <v>K</v>
      </c>
      <c r="F24" s="78"/>
      <c r="G24" s="78"/>
      <c r="H24" s="78"/>
      <c r="I24" s="67" t="str">
        <f>IF(VLOOKUP(B24,'ﾃﾞｰﾀ項目定義'!$A$4:$E$1011,5,FALSE)=0,"",VLOOKUP(B24,'ﾃﾞｰﾀ項目定義'!$A$4:$E$1011,5,FALSE))</f>
        <v>発注側返品依頼担当(漢字名称)（担当者氏名）</v>
      </c>
    </row>
    <row r="25" spans="1:9" s="64" customFormat="1" ht="13.5">
      <c r="A25" s="124">
        <f t="shared" si="0"/>
        <v>22</v>
      </c>
      <c r="B25" s="77">
        <v>27384</v>
      </c>
      <c r="C25" s="77" t="str">
        <f>VLOOKUP(B25,'ﾃﾞｰﾀ項目定義'!$A$4:$E$1011,2,FALSE)</f>
        <v>返品承認部門ｺｰﾄﾞ</v>
      </c>
      <c r="D25" s="78">
        <f>VLOOKUP(B25,'ﾃﾞｰﾀ項目定義'!$A$4:$E$1011,3,FALSE)</f>
        <v>8</v>
      </c>
      <c r="E25" s="78" t="str">
        <f>VLOOKUP(B25,'ﾃﾞｰﾀ項目定義'!$A$4:$E$1011,4,FALSE)</f>
        <v>X</v>
      </c>
      <c r="F25" s="78"/>
      <c r="G25" s="78"/>
      <c r="H25" s="78"/>
      <c r="I25" s="67" t="str">
        <f>IF(VLOOKUP(B25,'ﾃﾞｰﾀ項目定義'!$A$4:$E$1011,5,FALSE)=0,"",VLOOKUP(B25,'ﾃﾞｰﾀ項目定義'!$A$4:$E$1011,5,FALSE))</f>
        <v>発注側からの返品依頼を承認する受注側の部門ｺｰﾄﾞ</v>
      </c>
    </row>
    <row r="26" spans="1:9" s="64" customFormat="1" ht="13.5">
      <c r="A26" s="124">
        <f t="shared" si="0"/>
        <v>23</v>
      </c>
      <c r="B26" s="77">
        <v>27385</v>
      </c>
      <c r="C26" s="77" t="str">
        <f>VLOOKUP(B26,'ﾃﾞｰﾀ項目定義'!$A$4:$E$1011,2,FALSE)</f>
        <v>返品承認部門名(半角)</v>
      </c>
      <c r="D26" s="78">
        <f>VLOOKUP(B26,'ﾃﾞｰﾀ項目定義'!$A$4:$E$1011,3,FALSE)</f>
        <v>20</v>
      </c>
      <c r="E26" s="78" t="str">
        <f>VLOOKUP(B26,'ﾃﾞｰﾀ項目定義'!$A$4:$E$1011,4,FALSE)</f>
        <v>X</v>
      </c>
      <c r="F26" s="78"/>
      <c r="G26" s="78"/>
      <c r="H26" s="78"/>
      <c r="I26" s="67" t="str">
        <f>IF(VLOOKUP(B26,'ﾃﾞｰﾀ項目定義'!$A$4:$E$1011,5,FALSE)=0,"",VLOOKUP(B26,'ﾃﾞｰﾀ項目定義'!$A$4:$E$1011,5,FALSE))</f>
        <v>発注側からの返品依頼を承認する受注側の部門名</v>
      </c>
    </row>
    <row r="27" spans="1:9" s="64" customFormat="1" ht="13.5">
      <c r="A27" s="124">
        <f t="shared" si="0"/>
        <v>24</v>
      </c>
      <c r="B27" s="77">
        <v>27386</v>
      </c>
      <c r="C27" s="77" t="str">
        <f>VLOOKUP(B27,'ﾃﾞｰﾀ項目定義'!$A$4:$E$1011,2,FALSE)</f>
        <v>返品承認部門名(全角)</v>
      </c>
      <c r="D27" s="78">
        <f>VLOOKUP(B27,'ﾃﾞｰﾀ項目定義'!$A$4:$E$1011,3,FALSE)</f>
        <v>40</v>
      </c>
      <c r="E27" s="78" t="str">
        <f>VLOOKUP(B27,'ﾃﾞｰﾀ項目定義'!$A$4:$E$1011,4,FALSE)</f>
        <v>K</v>
      </c>
      <c r="F27" s="78"/>
      <c r="G27" s="78"/>
      <c r="H27" s="78"/>
      <c r="I27" s="67" t="str">
        <f>IF(VLOOKUP(B27,'ﾃﾞｰﾀ項目定義'!$A$4:$E$1011,5,FALSE)=0,"",VLOOKUP(B27,'ﾃﾞｰﾀ項目定義'!$A$4:$E$1011,5,FALSE))</f>
        <v>発注側からの返品依頼を承認する受注側の部門名</v>
      </c>
    </row>
    <row r="28" spans="1:9" s="64" customFormat="1" ht="13.5">
      <c r="A28" s="124">
        <f t="shared" si="0"/>
        <v>25</v>
      </c>
      <c r="B28" s="77">
        <v>27387</v>
      </c>
      <c r="C28" s="77" t="str">
        <f>VLOOKUP(B28,'ﾃﾞｰﾀ項目定義'!$A$4:$E$1011,2,FALSE)</f>
        <v>返品承認担当(半角）</v>
      </c>
      <c r="D28" s="78">
        <f>VLOOKUP(B28,'ﾃﾞｰﾀ項目定義'!$A$4:$E$1011,3,FALSE)</f>
        <v>12</v>
      </c>
      <c r="E28" s="78" t="str">
        <f>VLOOKUP(B28,'ﾃﾞｰﾀ項目定義'!$A$4:$E$1011,4,FALSE)</f>
        <v>X</v>
      </c>
      <c r="F28" s="78"/>
      <c r="G28" s="78"/>
      <c r="H28" s="78"/>
      <c r="I28" s="67" t="str">
        <f>IF(VLOOKUP(B28,'ﾃﾞｰﾀ項目定義'!$A$4:$E$1011,5,FALSE)=0,"",VLOOKUP(B28,'ﾃﾞｰﾀ項目定義'!$A$4:$E$1011,5,FALSE))</f>
        <v>受注側返品承認担当(ｶﾅ名称 or ｺ-ﾄﾞ)（担当者氏名）</v>
      </c>
    </row>
    <row r="29" spans="1:9" s="64" customFormat="1" ht="13.5">
      <c r="A29" s="124">
        <f t="shared" si="0"/>
        <v>26</v>
      </c>
      <c r="B29" s="77">
        <v>27388</v>
      </c>
      <c r="C29" s="77" t="str">
        <f>VLOOKUP(B29,'ﾃﾞｰﾀ項目定義'!$A$4:$E$1011,2,FALSE)</f>
        <v>返品承認担当(全角）</v>
      </c>
      <c r="D29" s="78">
        <f>VLOOKUP(B29,'ﾃﾞｰﾀ項目定義'!$A$4:$E$1011,3,FALSE)</f>
        <v>24</v>
      </c>
      <c r="E29" s="78" t="str">
        <f>VLOOKUP(B29,'ﾃﾞｰﾀ項目定義'!$A$4:$E$1011,4,FALSE)</f>
        <v>K</v>
      </c>
      <c r="F29" s="78"/>
      <c r="G29" s="78"/>
      <c r="H29" s="78"/>
      <c r="I29" s="67" t="str">
        <f>IF(VLOOKUP(B29,'ﾃﾞｰﾀ項目定義'!$A$4:$E$1011,5,FALSE)=0,"",VLOOKUP(B29,'ﾃﾞｰﾀ項目定義'!$A$4:$E$1011,5,FALSE))</f>
        <v>受注側返品承認担当(漢字名称)（担当者氏名）</v>
      </c>
    </row>
    <row r="30" spans="1:9" ht="13.5">
      <c r="A30" s="124">
        <f t="shared" si="0"/>
        <v>27</v>
      </c>
      <c r="B30" s="77">
        <v>27322</v>
      </c>
      <c r="C30" s="77" t="str">
        <f>VLOOKUP(B30,'ﾃﾞｰﾀ項目定義'!$A$4:$E$1011,2,FALSE)</f>
        <v>返品出荷番号</v>
      </c>
      <c r="D30" s="78">
        <f>VLOOKUP(B30,'ﾃﾞｰﾀ項目定義'!$A$4:$E$1011,3,FALSE)</f>
        <v>20</v>
      </c>
      <c r="E30" s="78" t="str">
        <f>VLOOKUP(B30,'ﾃﾞｰﾀ項目定義'!$A$4:$E$1011,4,FALSE)</f>
        <v>X</v>
      </c>
      <c r="F30" s="78">
        <v>2</v>
      </c>
      <c r="G30" s="78"/>
      <c r="H30" s="78"/>
      <c r="I30" s="67" t="str">
        <f>IF(VLOOKUP(B30,'ﾃﾞｰﾀ項目定義'!$A$4:$E$1011,5,FALSE)=0,"",VLOOKUP(B30,'ﾃﾞｰﾀ項目定義'!$A$4:$E$1011,5,FALSE))</f>
        <v>発注側返品出荷管理番号(伝票番号)</v>
      </c>
    </row>
    <row r="31" spans="1:9" ht="13.5">
      <c r="A31" s="124">
        <f t="shared" si="0"/>
        <v>28</v>
      </c>
      <c r="B31" s="77">
        <v>27316</v>
      </c>
      <c r="C31" s="77" t="str">
        <f>VLOOKUP(B31,'ﾃﾞｰﾀ項目定義'!$A$4:$E$1011,2,FALSE)</f>
        <v>返品依頼番号</v>
      </c>
      <c r="D31" s="78">
        <f>VLOOKUP(B31,'ﾃﾞｰﾀ項目定義'!$A$4:$E$1011,3,FALSE)</f>
        <v>23</v>
      </c>
      <c r="E31" s="78" t="str">
        <f>VLOOKUP(B31,'ﾃﾞｰﾀ項目定義'!$A$4:$E$1011,4,FALSE)</f>
        <v>X</v>
      </c>
      <c r="F31" s="79">
        <v>2</v>
      </c>
      <c r="G31" s="79"/>
      <c r="H31" s="79"/>
      <c r="I31" s="67" t="str">
        <f>IF(VLOOKUP(B31,'ﾃﾞｰﾀ項目定義'!$A$4:$E$1011,5,FALSE)=0,"",VLOOKUP(B31,'ﾃﾞｰﾀ項目定義'!$A$4:$E$1011,5,FALSE))</f>
        <v>発注側返品管理番号</v>
      </c>
    </row>
    <row r="32" spans="1:9" ht="13.5">
      <c r="A32" s="124">
        <f t="shared" si="0"/>
        <v>29</v>
      </c>
      <c r="B32" s="77">
        <v>27026</v>
      </c>
      <c r="C32" s="77" t="str">
        <f>VLOOKUP(B32,'ﾃﾞｰﾀ項目定義'!$A$4:$E$1011,2,FALSE)</f>
        <v>出荷番号</v>
      </c>
      <c r="D32" s="78">
        <f>VLOOKUP(B32,'ﾃﾞｰﾀ項目定義'!$A$4:$E$1011,3,FALSE)</f>
        <v>20</v>
      </c>
      <c r="E32" s="78" t="str">
        <f>VLOOKUP(B32,'ﾃﾞｰﾀ項目定義'!$A$4:$E$1011,4,FALSE)</f>
        <v>X</v>
      </c>
      <c r="F32" s="79"/>
      <c r="G32" s="79"/>
      <c r="H32" s="79"/>
      <c r="I32" s="67" t="str">
        <f>IF(VLOOKUP(B32,'ﾃﾞｰﾀ項目定義'!$A$4:$E$1011,5,FALSE)=0,"",VLOOKUP(B32,'ﾃﾞｰﾀ項目定義'!$A$4:$E$1011,5,FALSE))</f>
        <v>受注側出荷管理番号(伝票番号・物品）</v>
      </c>
    </row>
    <row r="33" spans="1:9" ht="13.5">
      <c r="A33" s="124">
        <f t="shared" si="0"/>
        <v>30</v>
      </c>
      <c r="B33" s="77">
        <v>27318</v>
      </c>
      <c r="C33" s="77" t="str">
        <f>VLOOKUP(B33,'ﾃﾞｰﾀ項目定義'!$A$4:$E$1011,2,FALSE)</f>
        <v>受注者承認番号</v>
      </c>
      <c r="D33" s="78" t="str">
        <f>VLOOKUP(B33,'ﾃﾞｰﾀ項目定義'!$A$4:$E$1011,3,FALSE)</f>
        <v>23</v>
      </c>
      <c r="E33" s="78" t="str">
        <f>VLOOKUP(B33,'ﾃﾞｰﾀ項目定義'!$A$4:$E$1011,4,FALSE)</f>
        <v>X</v>
      </c>
      <c r="F33" s="79">
        <v>2</v>
      </c>
      <c r="G33" s="79"/>
      <c r="H33" s="79"/>
      <c r="I33" s="67" t="str">
        <f>IF(VLOOKUP(B33,'ﾃﾞｰﾀ項目定義'!$A$4:$E$1011,5,FALSE)=0,"",VLOOKUP(B33,'ﾃﾞｰﾀ項目定義'!$A$4:$E$1011,5,FALSE))</f>
        <v>返品または増減価に対する受注側承認番号</v>
      </c>
    </row>
    <row r="34" spans="1:9" ht="13.5">
      <c r="A34" s="124">
        <f t="shared" si="0"/>
        <v>31</v>
      </c>
      <c r="B34" s="77">
        <v>27323</v>
      </c>
      <c r="C34" s="77" t="str">
        <f>VLOOKUP(B34,'ﾃﾞｰﾀ項目定義'!$A$4:$E$1011,2,FALSE)</f>
        <v>返品出荷明細行番号</v>
      </c>
      <c r="D34" s="78">
        <f>VLOOKUP(B34,'ﾃﾞｰﾀ項目定義'!$A$4:$E$1011,3,FALSE)</f>
        <v>4</v>
      </c>
      <c r="E34" s="78">
        <f>VLOOKUP(B34,'ﾃﾞｰﾀ項目定義'!$A$4:$E$1011,4,FALSE)</f>
        <v>9</v>
      </c>
      <c r="F34" s="79">
        <v>2</v>
      </c>
      <c r="G34" s="78" t="s">
        <v>1055</v>
      </c>
      <c r="H34" s="79">
        <v>50</v>
      </c>
      <c r="I34" s="67" t="str">
        <f>IF(VLOOKUP(B34,'ﾃﾞｰﾀ項目定義'!$A$4:$E$1011,5,FALSE)=0,"",VLOOKUP(B34,'ﾃﾞｰﾀ項目定義'!$A$4:$E$1011,5,FALSE))</f>
        <v>返品出荷情報に含まれる明細を識別するための番号。1から昇順に付番。</v>
      </c>
    </row>
    <row r="35" spans="1:9" ht="13.5">
      <c r="A35" s="124">
        <f t="shared" si="0"/>
        <v>32</v>
      </c>
      <c r="B35" s="77">
        <v>27317</v>
      </c>
      <c r="C35" s="77" t="str">
        <f>VLOOKUP(B35,'ﾃﾞｰﾀ項目定義'!$A$4:$E$1011,2,FALSE)</f>
        <v>返品依頼明細行番号</v>
      </c>
      <c r="D35" s="78">
        <f>VLOOKUP(B35,'ﾃﾞｰﾀ項目定義'!$A$4:$E$1011,3,FALSE)</f>
        <v>4</v>
      </c>
      <c r="E35" s="78">
        <f>VLOOKUP(B35,'ﾃﾞｰﾀ項目定義'!$A$4:$E$1011,4,FALSE)</f>
        <v>9</v>
      </c>
      <c r="F35" s="79">
        <v>2</v>
      </c>
      <c r="G35" s="78" t="s">
        <v>1055</v>
      </c>
      <c r="H35" s="79"/>
      <c r="I35" s="67" t="str">
        <f>IF(VLOOKUP(B35,'ﾃﾞｰﾀ項目定義'!$A$4:$E$1011,5,FALSE)=0,"",VLOOKUP(B35,'ﾃﾞｰﾀ項目定義'!$A$4:$E$1011,5,FALSE))</f>
        <v>返品依頼情報に含まれる明細を識別するための番号。1から昇順に付番。</v>
      </c>
    </row>
    <row r="36" spans="1:9" ht="27">
      <c r="A36" s="124">
        <f t="shared" si="0"/>
        <v>33</v>
      </c>
      <c r="B36" s="77">
        <v>27321</v>
      </c>
      <c r="C36" s="77" t="str">
        <f>VLOOKUP(B36,'ﾃﾞｰﾀ項目定義'!$A$4:$E$1011,2,FALSE)</f>
        <v>返品理由コード</v>
      </c>
      <c r="D36" s="78">
        <f>VLOOKUP(B36,'ﾃﾞｰﾀ項目定義'!$A$4:$E$1011,3,FALSE)</f>
        <v>2</v>
      </c>
      <c r="E36" s="78" t="str">
        <f>VLOOKUP(B36,'ﾃﾞｰﾀ項目定義'!$A$4:$E$1011,4,FALSE)</f>
        <v>X</v>
      </c>
      <c r="F36" s="79">
        <v>2</v>
      </c>
      <c r="G36" s="78" t="s">
        <v>1055</v>
      </c>
      <c r="H36" s="79"/>
      <c r="I36" s="67" t="str">
        <f>IF(VLOOKUP(B36,'ﾃﾞｰﾀ項目定義'!$A$4:$E$1011,5,FALSE)=0,"",VLOOKUP(B36,'ﾃﾞｰﾀ項目定義'!$A$4:$E$1011,5,FALSE))</f>
        <v>01:初期不良(ﾊｰﾄﾞ) 02:ﾊﾟｯｹｰｼﾞ不良 03:ﾊﾞｸﾞ回収: 04:ﾊﾞｰｼﾞｮﾝｱｯﾌﾟ回収 
05:誤納品 99:その他返品</v>
      </c>
    </row>
    <row r="37" spans="1:9" s="64" customFormat="1" ht="13.5">
      <c r="A37" s="124">
        <f t="shared" si="0"/>
        <v>34</v>
      </c>
      <c r="B37" s="77">
        <v>27326</v>
      </c>
      <c r="C37" s="77" t="str">
        <f>VLOOKUP(B37,'ﾃﾞｰﾀ項目定義'!$A$4:$E$1011,2,FALSE)</f>
        <v>返品理由内容</v>
      </c>
      <c r="D37" s="78">
        <f>VLOOKUP(B37,'ﾃﾞｰﾀ項目定義'!$A$4:$E$1011,3,FALSE)</f>
        <v>50</v>
      </c>
      <c r="E37" s="78" t="str">
        <f>VLOOKUP(B37,'ﾃﾞｰﾀ項目定義'!$A$4:$E$1011,4,FALSE)</f>
        <v>K</v>
      </c>
      <c r="F37" s="78"/>
      <c r="G37" s="78" t="s">
        <v>1055</v>
      </c>
      <c r="H37" s="78"/>
      <c r="I37" s="67" t="str">
        <f>IF(VLOOKUP(B37,'ﾃﾞｰﾀ項目定義'!$A$4:$E$1011,5,FALSE)=0,"",VLOOKUP(B37,'ﾃﾞｰﾀ項目定義'!$A$4:$E$1011,5,FALSE))</f>
        <v>返品する理由を述べた文章。</v>
      </c>
    </row>
    <row r="38" spans="1:9" ht="13.5">
      <c r="A38" s="124">
        <f t="shared" si="0"/>
        <v>35</v>
      </c>
      <c r="B38" s="77">
        <v>27028</v>
      </c>
      <c r="C38" s="77" t="str">
        <f>VLOOKUP(B38,'ﾃﾞｰﾀ項目定義'!$A$4:$E$1011,2,FALSE)</f>
        <v>出荷明細行番号</v>
      </c>
      <c r="D38" s="78">
        <f>VLOOKUP(B38,'ﾃﾞｰﾀ項目定義'!$A$4:$E$1011,3,FALSE)</f>
        <v>4</v>
      </c>
      <c r="E38" s="78">
        <f>VLOOKUP(B38,'ﾃﾞｰﾀ項目定義'!$A$4:$E$1011,4,FALSE)</f>
        <v>9</v>
      </c>
      <c r="F38" s="78">
        <v>2</v>
      </c>
      <c r="G38" s="78" t="s">
        <v>1055</v>
      </c>
      <c r="H38" s="79"/>
      <c r="I38" s="67" t="str">
        <f>IF(VLOOKUP(B38,'ﾃﾞｰﾀ項目定義'!$A$4:$E$1011,5,FALSE)=0,"",VLOOKUP(B38,'ﾃﾞｰﾀ項目定義'!$A$4:$E$1011,5,FALSE))</f>
        <v>出荷情報に含まれる明細を識別するための番号。1から昇順に付番。</v>
      </c>
    </row>
    <row r="39" spans="1:9" ht="13.5">
      <c r="A39" s="124">
        <f t="shared" si="0"/>
        <v>36</v>
      </c>
      <c r="B39" s="77">
        <v>27029</v>
      </c>
      <c r="C39" s="77" t="str">
        <f>VLOOKUP(B39,'ﾃﾞｰﾀ項目定義'!$A$4:$E$1011,2,FALSE)</f>
        <v>注文明細行番号</v>
      </c>
      <c r="D39" s="78">
        <f>VLOOKUP(B39,'ﾃﾞｰﾀ項目定義'!$A$4:$E$1011,3,FALSE)</f>
        <v>4</v>
      </c>
      <c r="E39" s="78">
        <f>VLOOKUP(B39,'ﾃﾞｰﾀ項目定義'!$A$4:$E$1011,4,FALSE)</f>
        <v>9</v>
      </c>
      <c r="F39" s="79">
        <v>2</v>
      </c>
      <c r="G39" s="79" t="s">
        <v>1055</v>
      </c>
      <c r="H39" s="80"/>
      <c r="I39" s="67" t="str">
        <f>IF(VLOOKUP(B39,'ﾃﾞｰﾀ項目定義'!$A$4:$E$1011,5,FALSE)=0,"",VLOOKUP(B39,'ﾃﾞｰﾀ項目定義'!$A$4:$E$1011,5,FALSE))</f>
        <v>確定注文情報に含まれる明細を識別するための番号。1から昇順に付番。</v>
      </c>
    </row>
    <row r="40" spans="1:9" ht="13.5">
      <c r="A40" s="124">
        <f t="shared" si="0"/>
        <v>37</v>
      </c>
      <c r="B40" s="77">
        <v>27030</v>
      </c>
      <c r="C40" s="77" t="str">
        <f>VLOOKUP(B40,'ﾃﾞｰﾀ項目定義'!$A$4:$E$1011,2,FALSE)</f>
        <v>受注側明細行番号</v>
      </c>
      <c r="D40" s="78" t="str">
        <f>VLOOKUP(B40,'ﾃﾞｰﾀ項目定義'!$A$4:$E$1011,3,FALSE)</f>
        <v>4</v>
      </c>
      <c r="E40" s="78">
        <f>VLOOKUP(B40,'ﾃﾞｰﾀ項目定義'!$A$4:$E$1011,4,FALSE)</f>
        <v>9</v>
      </c>
      <c r="F40" s="79">
        <v>2</v>
      </c>
      <c r="G40" s="79" t="s">
        <v>1055</v>
      </c>
      <c r="H40" s="79"/>
      <c r="I40" s="67" t="str">
        <f>IF(VLOOKUP(B40,'ﾃﾞｰﾀ項目定義'!$A$4:$E$1011,5,FALSE)=0,"",VLOOKUP(B40,'ﾃﾞｰﾀ項目定義'!$A$4:$E$1011,5,FALSE))</f>
        <v>受注側管理番号</v>
      </c>
    </row>
    <row r="41" spans="1:9" s="64" customFormat="1" ht="13.5">
      <c r="A41" s="124">
        <f t="shared" si="0"/>
        <v>38</v>
      </c>
      <c r="B41" s="77">
        <v>27151</v>
      </c>
      <c r="C41" s="77" t="str">
        <f>VLOOKUP(B41,'ﾃﾞｰﾀ項目定義'!$A$4:$E$1011,2,FALSE)</f>
        <v>受注明細識別子</v>
      </c>
      <c r="D41" s="78">
        <f>VLOOKUP(B41,'ﾃﾞｰﾀ項目定義'!$A$4:$E$1011,3,FALSE)</f>
        <v>10</v>
      </c>
      <c r="E41" s="78" t="str">
        <f>VLOOKUP(B41,'ﾃﾞｰﾀ項目定義'!$A$4:$E$1011,4,FALSE)</f>
        <v>X</v>
      </c>
      <c r="F41" s="200"/>
      <c r="G41" s="78" t="s">
        <v>1100</v>
      </c>
      <c r="H41" s="78"/>
      <c r="I41" s="67" t="str">
        <f>IF(VLOOKUP(B41,'ﾃﾞｰﾀ項目定義'!$A$4:$E$1011,5,FALSE)=0,"",VLOOKUP(B41,'ﾃﾞｰﾀ項目定義'!$A$4:$E$1011,5,FALSE))</f>
        <v>受注側が管理する受注明細の識別子</v>
      </c>
    </row>
    <row r="42" spans="1:9" ht="13.5">
      <c r="A42" s="124">
        <f t="shared" si="0"/>
        <v>39</v>
      </c>
      <c r="B42" s="77">
        <v>27032</v>
      </c>
      <c r="C42" s="77" t="str">
        <f>VLOOKUP(B42,'ﾃﾞｰﾀ項目定義'!$A$4:$E$1011,2,FALSE)</f>
        <v>明細備考(半角）</v>
      </c>
      <c r="D42" s="78">
        <f>VLOOKUP(B42,'ﾃﾞｰﾀ項目定義'!$A$4:$E$1011,3,FALSE)</f>
        <v>30</v>
      </c>
      <c r="E42" s="78" t="str">
        <f>VLOOKUP(B42,'ﾃﾞｰﾀ項目定義'!$A$4:$E$1011,4,FALSE)</f>
        <v>X</v>
      </c>
      <c r="F42" s="79"/>
      <c r="G42" s="79" t="s">
        <v>1055</v>
      </c>
      <c r="H42" s="79"/>
      <c r="I42" s="67" t="str">
        <f>IF(VLOOKUP(B42,'ﾃﾞｰﾀ項目定義'!$A$4:$E$1011,5,FALSE)=0,"",VLOOKUP(B42,'ﾃﾞｰﾀ項目定義'!$A$4:$E$1011,5,FALSE))</f>
        <v>ｶﾅ・英数字による備考。当該ﾒｯｾｰｼﾞに対するﾒｯｾｰｼﾞ作成側の追記事項</v>
      </c>
    </row>
    <row r="43" spans="1:9" ht="13.5">
      <c r="A43" s="124">
        <f t="shared" si="0"/>
        <v>40</v>
      </c>
      <c r="B43" s="77">
        <v>27033</v>
      </c>
      <c r="C43" s="77" t="str">
        <f>VLOOKUP(B43,'ﾃﾞｰﾀ項目定義'!$A$4:$E$1011,2,FALSE)</f>
        <v>明細備考(全角）</v>
      </c>
      <c r="D43" s="78">
        <f>VLOOKUP(B43,'ﾃﾞｰﾀ項目定義'!$A$4:$E$1011,3,FALSE)</f>
        <v>60</v>
      </c>
      <c r="E43" s="78" t="str">
        <f>VLOOKUP(B43,'ﾃﾞｰﾀ項目定義'!$A$4:$E$1011,4,FALSE)</f>
        <v>K</v>
      </c>
      <c r="F43" s="79"/>
      <c r="G43" s="79" t="s">
        <v>1055</v>
      </c>
      <c r="H43" s="79"/>
      <c r="I43" s="67" t="str">
        <f>IF(VLOOKUP(B43,'ﾃﾞｰﾀ項目定義'!$A$4:$E$1011,5,FALSE)=0,"",VLOOKUP(B43,'ﾃﾞｰﾀ項目定義'!$A$4:$E$1011,5,FALSE))</f>
        <v>かな・漢字による備考。当該ﾒｯｾｰｼﾞに対するﾒｯｾｰｼﾞ作成側の追記事項</v>
      </c>
    </row>
    <row r="44" spans="1:9" ht="13.5">
      <c r="A44" s="124">
        <f t="shared" si="0"/>
        <v>41</v>
      </c>
      <c r="B44" s="77">
        <v>27035</v>
      </c>
      <c r="C44" s="77" t="str">
        <f>VLOOKUP(B44,'ﾃﾞｰﾀ項目定義'!$A$4:$E$1011,2,FALSE)</f>
        <v>JANｺｰﾄﾞ</v>
      </c>
      <c r="D44" s="78">
        <f>VLOOKUP(B44,'ﾃﾞｰﾀ項目定義'!$A$4:$E$1011,3,FALSE)</f>
        <v>13</v>
      </c>
      <c r="E44" s="78" t="str">
        <f>VLOOKUP(B44,'ﾃﾞｰﾀ項目定義'!$A$4:$E$1011,4,FALSE)</f>
        <v>X</v>
      </c>
      <c r="F44" s="79">
        <v>3</v>
      </c>
      <c r="G44" s="79" t="s">
        <v>1055</v>
      </c>
      <c r="H44" s="79"/>
      <c r="I44" s="67" t="str">
        <f>IF(VLOOKUP(B44,'ﾃﾞｰﾀ項目定義'!$A$4:$E$1011,5,FALSE)=0,"",VLOOKUP(B44,'ﾃﾞｰﾀ項目定義'!$A$4:$E$1011,5,FALSE))</f>
        <v>ﾒｰｶｰが採番したJANｺｰﾄﾞ</v>
      </c>
    </row>
    <row r="45" spans="1:9" ht="13.5">
      <c r="A45" s="89">
        <f>A44+1</f>
        <v>42</v>
      </c>
      <c r="B45" s="77">
        <v>27036</v>
      </c>
      <c r="C45" s="77" t="str">
        <f>VLOOKUP(B45,'ﾃﾞｰﾀ項目定義'!$A$4:$E$1011,2,FALSE)</f>
        <v>受注者製品ｺｰﾄﾞ</v>
      </c>
      <c r="D45" s="78">
        <f>VLOOKUP(B45,'ﾃﾞｰﾀ項目定義'!$A$4:$E$1011,3,FALSE)</f>
        <v>35</v>
      </c>
      <c r="E45" s="78" t="str">
        <f>VLOOKUP(B45,'ﾃﾞｰﾀ項目定義'!$A$4:$E$1011,4,FALSE)</f>
        <v>X</v>
      </c>
      <c r="F45" s="79">
        <v>2</v>
      </c>
      <c r="G45" s="79" t="s">
        <v>1055</v>
      </c>
      <c r="H45" s="79"/>
      <c r="I45" s="67" t="str">
        <f>IF(VLOOKUP(B45,'ﾃﾞｰﾀ項目定義'!$A$4:$E$1011,5,FALSE)=0,"",VLOOKUP(B45,'ﾃﾞｰﾀ項目定義'!$A$4:$E$1011,5,FALSE))</f>
        <v>受注側が採番した製品の管理番号</v>
      </c>
    </row>
    <row r="46" spans="1:9" s="64" customFormat="1" ht="13.5">
      <c r="A46" s="124">
        <f>SUM(A45+1)</f>
        <v>43</v>
      </c>
      <c r="B46" s="77">
        <v>27331</v>
      </c>
      <c r="C46" s="77" t="str">
        <f>VLOOKUP(B46,'ﾃﾞｰﾀ項目定義'!$A$4:$E$1011,2,FALSE)</f>
        <v>発注者製品ｺｰﾄﾞ</v>
      </c>
      <c r="D46" s="78">
        <f>VLOOKUP(B46,'ﾃﾞｰﾀ項目定義'!$A$4:$E$1011,3,FALSE)</f>
        <v>35</v>
      </c>
      <c r="E46" s="78" t="str">
        <f>VLOOKUP(B46,'ﾃﾞｰﾀ項目定義'!$A$4:$E$1011,4,FALSE)</f>
        <v>X</v>
      </c>
      <c r="F46" s="78"/>
      <c r="G46" s="78" t="s">
        <v>1055</v>
      </c>
      <c r="H46" s="78"/>
      <c r="I46" s="67" t="str">
        <f>IF(VLOOKUP(B46,'ﾃﾞｰﾀ項目定義'!$A$4:$E$1011,5,FALSE)=0,"",VLOOKUP(B46,'ﾃﾞｰﾀ項目定義'!$A$4:$E$1011,5,FALSE))</f>
        <v>発注側が採番した製品の管理番号</v>
      </c>
    </row>
    <row r="47" spans="1:9" ht="13.5">
      <c r="A47" s="124">
        <f t="shared" si="0"/>
        <v>44</v>
      </c>
      <c r="B47" s="77">
        <v>27037</v>
      </c>
      <c r="C47" s="77" t="str">
        <f>VLOOKUP(B47,'ﾃﾞｰﾀ項目定義'!$A$4:$E$1011,2,FALSE)</f>
        <v>EANｺ-ﾄﾞ</v>
      </c>
      <c r="D47" s="78">
        <f>VLOOKUP(B47,'ﾃﾞｰﾀ項目定義'!$A$4:$E$1011,3,FALSE)</f>
        <v>13</v>
      </c>
      <c r="E47" s="78" t="str">
        <f>VLOOKUP(B47,'ﾃﾞｰﾀ項目定義'!$A$4:$E$1011,4,FALSE)</f>
        <v>X</v>
      </c>
      <c r="F47" s="79"/>
      <c r="G47" s="79" t="s">
        <v>1055</v>
      </c>
      <c r="H47" s="80"/>
      <c r="I47" s="67" t="str">
        <f>IF(VLOOKUP(B47,'ﾃﾞｰﾀ項目定義'!$A$4:$E$1011,5,FALSE)=0,"",VLOOKUP(B47,'ﾃﾞｰﾀ項目定義'!$A$4:$E$1011,5,FALSE))</f>
        <v>ﾒｰｶｰが採番したEANｺｰﾄﾞ（海外製品）</v>
      </c>
    </row>
    <row r="48" spans="1:9" ht="13.5">
      <c r="A48" s="124">
        <f t="shared" si="0"/>
        <v>45</v>
      </c>
      <c r="B48" s="77">
        <v>27038</v>
      </c>
      <c r="C48" s="77" t="str">
        <f>VLOOKUP(B48,'ﾃﾞｰﾀ項目定義'!$A$4:$E$1011,2,FALSE)</f>
        <v>UPCｺ-ﾄﾞ</v>
      </c>
      <c r="D48" s="78">
        <f>VLOOKUP(B48,'ﾃﾞｰﾀ項目定義'!$A$4:$E$1011,3,FALSE)</f>
        <v>13</v>
      </c>
      <c r="E48" s="78" t="str">
        <f>VLOOKUP(B48,'ﾃﾞｰﾀ項目定義'!$A$4:$E$1011,4,FALSE)</f>
        <v>X</v>
      </c>
      <c r="F48" s="79"/>
      <c r="G48" s="79" t="s">
        <v>1055</v>
      </c>
      <c r="H48" s="80"/>
      <c r="I48" s="67" t="str">
        <f>IF(VLOOKUP(B48,'ﾃﾞｰﾀ項目定義'!$A$4:$E$1011,5,FALSE)=0,"",VLOOKUP(B48,'ﾃﾞｰﾀ項目定義'!$A$4:$E$1011,5,FALSE))</f>
        <v>ﾒｰｶｰが採番したUPCｺｰﾄﾞ（米国製品）。先頭にゼロを付加する。</v>
      </c>
    </row>
    <row r="49" spans="1:9" ht="13.5">
      <c r="A49" s="124">
        <f t="shared" si="0"/>
        <v>46</v>
      </c>
      <c r="B49" s="77">
        <v>27039</v>
      </c>
      <c r="C49" s="77" t="str">
        <f>VLOOKUP(B49,'ﾃﾞｰﾀ項目定義'!$A$4:$E$1011,2,FALSE)</f>
        <v>ISBNｺ-ﾄﾞ</v>
      </c>
      <c r="D49" s="78">
        <f>VLOOKUP(B49,'ﾃﾞｰﾀ項目定義'!$A$4:$E$1011,3,FALSE)</f>
        <v>13</v>
      </c>
      <c r="E49" s="78" t="str">
        <f>VLOOKUP(B49,'ﾃﾞｰﾀ項目定義'!$A$4:$E$1011,4,FALSE)</f>
        <v>X</v>
      </c>
      <c r="F49" s="79"/>
      <c r="G49" s="79" t="s">
        <v>1055</v>
      </c>
      <c r="H49" s="80"/>
      <c r="I49" s="67" t="str">
        <f>IF(VLOOKUP(B49,'ﾃﾞｰﾀ項目定義'!$A$4:$E$1011,5,FALSE)=0,"",VLOOKUP(B49,'ﾃﾞｰﾀ項目定義'!$A$4:$E$1011,5,FALSE))</f>
        <v>ﾒｰｶｰが採番したISBNｺｰﾄﾞ</v>
      </c>
    </row>
    <row r="50" spans="1:9" ht="13.5">
      <c r="A50" s="124">
        <f t="shared" si="0"/>
        <v>47</v>
      </c>
      <c r="B50" s="77">
        <v>27043</v>
      </c>
      <c r="C50" s="77" t="str">
        <f>VLOOKUP(B50,'ﾃﾞｰﾀ項目定義'!$A$4:$E$1011,2,FALSE)</f>
        <v>単価区分</v>
      </c>
      <c r="D50" s="78">
        <f>VLOOKUP(B50,'ﾃﾞｰﾀ項目定義'!$A$4:$E$1011,3,FALSE)</f>
        <v>1</v>
      </c>
      <c r="E50" s="78" t="str">
        <f>VLOOKUP(B50,'ﾃﾞｰﾀ項目定義'!$A$4:$E$1011,4,FALSE)</f>
        <v>X</v>
      </c>
      <c r="F50" s="79"/>
      <c r="G50" s="79" t="s">
        <v>1055</v>
      </c>
      <c r="H50" s="79"/>
      <c r="I50" s="67" t="str">
        <f>IF(VLOOKUP(B50,'ﾃﾞｰﾀ項目定義'!$A$4:$E$1011,5,FALSE)=0,"",VLOOKUP(B50,'ﾃﾞｰﾀ項目定義'!$A$4:$E$1011,5,FALSE))</f>
        <v>0:確定単価､1:単価未定､2:その他(特価など)</v>
      </c>
    </row>
    <row r="51" spans="1:9" ht="13.5">
      <c r="A51" s="124">
        <f t="shared" si="0"/>
        <v>48</v>
      </c>
      <c r="B51" s="77">
        <v>27352</v>
      </c>
      <c r="C51" s="77" t="str">
        <f>VLOOKUP(B51,'ﾃﾞｰﾀ項目定義'!$A$4:$E$1011,2,FALSE)</f>
        <v>返品承認単価</v>
      </c>
      <c r="D51" s="78" t="str">
        <f>VLOOKUP(B51,'ﾃﾞｰﾀ項目定義'!$A$4:$E$1011,3,FALSE)</f>
        <v>12V(3)</v>
      </c>
      <c r="E51" s="78">
        <f>VLOOKUP(B51,'ﾃﾞｰﾀ項目定義'!$A$4:$E$1011,4,FALSE)</f>
        <v>9</v>
      </c>
      <c r="F51" s="79"/>
      <c r="G51" s="79" t="s">
        <v>1055</v>
      </c>
      <c r="H51" s="79"/>
      <c r="I51" s="67" t="str">
        <f>IF(VLOOKUP(B51,'ﾃﾞｰﾀ項目定義'!$A$4:$E$1011,5,FALSE)=0,"",VLOOKUP(B51,'ﾃﾞｰﾀ項目定義'!$A$4:$E$1011,5,FALSE))</f>
        <v>受注者が発注者からの返品依頼を承認した商品の単価</v>
      </c>
    </row>
    <row r="52" spans="1:9" s="64" customFormat="1" ht="13.5">
      <c r="A52" s="124">
        <f t="shared" si="0"/>
        <v>49</v>
      </c>
      <c r="B52" s="77">
        <v>27048</v>
      </c>
      <c r="C52" s="77" t="str">
        <f>VLOOKUP(B52,'ﾃﾞｰﾀ項目定義'!$A$4:$E$1011,2,FALSE)</f>
        <v>注文数量</v>
      </c>
      <c r="D52" s="78">
        <f>VLOOKUP(B52,'ﾃﾞｰﾀ項目定義'!$A$4:$E$1011,3,FALSE)</f>
        <v>9</v>
      </c>
      <c r="E52" s="78" t="str">
        <f>VLOOKUP(B52,'ﾃﾞｰﾀ項目定義'!$A$4:$E$1011,4,FALSE)</f>
        <v>9</v>
      </c>
      <c r="F52" s="200"/>
      <c r="G52" s="78" t="s">
        <v>1055</v>
      </c>
      <c r="H52" s="78"/>
      <c r="I52" s="67" t="str">
        <f>IF(VLOOKUP(B52,'ﾃﾞｰﾀ項目定義'!$A$4:$E$1011,5,FALSE)=0,"",VLOOKUP(B52,'ﾃﾞｰﾀ項目定義'!$A$4:$E$1011,5,FALSE))</f>
        <v>受発注数量</v>
      </c>
    </row>
    <row r="53" spans="1:9" s="64" customFormat="1" ht="13.5">
      <c r="A53" s="89">
        <f>SUM(A52+1)</f>
        <v>50</v>
      </c>
      <c r="B53" s="77">
        <v>27050</v>
      </c>
      <c r="C53" s="77" t="str">
        <f>VLOOKUP(B53,'ﾃﾞｰﾀ項目定義'!$A$4:$E$1011,2,FALSE)</f>
        <v>出荷数量</v>
      </c>
      <c r="D53" s="78">
        <f>VLOOKUP(B53,'ﾃﾞｰﾀ項目定義'!$A$4:$E$1011,3,FALSE)</f>
        <v>9</v>
      </c>
      <c r="E53" s="78" t="str">
        <f>VLOOKUP(B53,'ﾃﾞｰﾀ項目定義'!$A$4:$E$1011,4,FALSE)</f>
        <v>9</v>
      </c>
      <c r="F53" s="78"/>
      <c r="G53" s="78" t="s">
        <v>1055</v>
      </c>
      <c r="H53" s="78"/>
      <c r="I53" s="67" t="str">
        <f>IF(VLOOKUP(B53,'ﾃﾞｰﾀ項目定義'!$A$4:$E$1011,5,FALSE)=0,"",VLOOKUP(B53,'ﾃﾞｰﾀ項目定義'!$A$4:$E$1011,5,FALSE))</f>
        <v>今回出荷数量</v>
      </c>
    </row>
    <row r="54" spans="1:9" ht="13.5">
      <c r="A54" s="124">
        <f>SUM(A53+1)</f>
        <v>51</v>
      </c>
      <c r="B54" s="77">
        <v>27344</v>
      </c>
      <c r="C54" s="77" t="str">
        <f>VLOOKUP(B54,'ﾃﾞｰﾀ項目定義'!$A$4:$E$1011,2,FALSE)</f>
        <v>返品数量</v>
      </c>
      <c r="D54" s="78">
        <f>VLOOKUP(B54,'ﾃﾞｰﾀ項目定義'!$A$4:$E$1011,3,FALSE)</f>
        <v>9</v>
      </c>
      <c r="E54" s="78">
        <f>VLOOKUP(B54,'ﾃﾞｰﾀ項目定義'!$A$4:$E$1011,4,FALSE)</f>
        <v>9</v>
      </c>
      <c r="F54" s="79">
        <v>2</v>
      </c>
      <c r="G54" s="79" t="s">
        <v>1055</v>
      </c>
      <c r="H54" s="79"/>
      <c r="I54" s="67" t="str">
        <f>IF(VLOOKUP(B54,'ﾃﾞｰﾀ項目定義'!$A$4:$E$1011,5,FALSE)=0,"",VLOOKUP(B54,'ﾃﾞｰﾀ項目定義'!$A$4:$E$1011,5,FALSE))</f>
        <v>発注者が返品する数量</v>
      </c>
    </row>
    <row r="55" spans="1:9" ht="13.5">
      <c r="A55" s="124">
        <f>SUM(A54+1)</f>
        <v>52</v>
      </c>
      <c r="B55" s="77">
        <v>27345</v>
      </c>
      <c r="C55" s="77" t="str">
        <f>VLOOKUP(B55,'ﾃﾞｰﾀ項目定義'!$A$4:$E$1011,2,FALSE)</f>
        <v>返品金額</v>
      </c>
      <c r="D55" s="78">
        <f>VLOOKUP(B55,'ﾃﾞｰﾀ項目定義'!$A$4:$E$1011,3,FALSE)</f>
        <v>13</v>
      </c>
      <c r="E55" s="78">
        <f>VLOOKUP(B55,'ﾃﾞｰﾀ項目定義'!$A$4:$E$1011,4,FALSE)</f>
        <v>9</v>
      </c>
      <c r="F55" s="79"/>
      <c r="G55" s="79" t="s">
        <v>1055</v>
      </c>
      <c r="H55" s="79"/>
      <c r="I55" s="67" t="str">
        <f>IF(VLOOKUP(B55,'ﾃﾞｰﾀ項目定義'!$A$4:$E$1011,5,FALSE)=0,"",VLOOKUP(B55,'ﾃﾞｰﾀ項目定義'!$A$4:$E$1011,5,FALSE))</f>
        <v>発注者が返品する金額</v>
      </c>
    </row>
    <row r="56" spans="1:9" s="64" customFormat="1" ht="14.25" thickBot="1">
      <c r="A56" s="193">
        <f t="shared" si="0"/>
        <v>53</v>
      </c>
      <c r="B56" s="117">
        <v>27330</v>
      </c>
      <c r="C56" s="118" t="str">
        <f>VLOOKUP(B56,'ﾃﾞｰﾀ項目定義'!$A$4:$E$1011,2,FALSE)</f>
        <v>自由使用欄</v>
      </c>
      <c r="D56" s="119">
        <f>VLOOKUP(B56,'ﾃﾞｰﾀ項目定義'!$A$4:$E$1011,3,FALSE)</f>
        <v>30</v>
      </c>
      <c r="E56" s="119" t="str">
        <f>VLOOKUP(B56,'ﾃﾞｰﾀ項目定義'!$A$4:$E$1011,4,FALSE)</f>
        <v>X</v>
      </c>
      <c r="F56" s="118"/>
      <c r="G56" s="119" t="s">
        <v>399</v>
      </c>
      <c r="H56" s="119">
        <v>50</v>
      </c>
      <c r="I56" s="120" t="str">
        <f>IF(VLOOKUP(B56,'ﾃﾞｰﾀ項目定義'!$A$4:$E$1011,5,FALSE)=0,"",VLOOKUP(B56,'ﾃﾞｰﾀ項目定義'!$A$4:$E$1011,5,FALSE))</f>
        <v>ﾏﾙﾁ明細。１明細には１情報として使用し、１明細内に複数の情報をセットしない。</v>
      </c>
    </row>
  </sheetData>
  <printOptions/>
  <pageMargins left="0.5905511811023623" right="0.5905511811023623" top="0.5905511811023623" bottom="0.7874015748031497" header="0.3937007874015748" footer="0.3937007874015748"/>
  <pageSetup fitToHeight="3" fitToWidth="1" horizontalDpi="300" verticalDpi="300" orientation="landscape" paperSize="9" r:id="rId3"/>
  <headerFooter alignWithMargins="0">
    <oddHeader>&amp;R印刷日：&amp;D</oddHeader>
    <oddFooter>&amp;C&amp;P / &amp;N ﾍﾟｰｼﾞ</oddFoot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I60"/>
  <sheetViews>
    <sheetView workbookViewId="0" topLeftCell="A1">
      <pane ySplit="3" topLeftCell="BM48" activePane="bottomLeft" state="frozen"/>
      <selection pane="topLeft" activeCell="A1" sqref="A1"/>
      <selection pane="bottomLeft" activeCell="I2" sqref="I2"/>
    </sheetView>
  </sheetViews>
  <sheetFormatPr defaultColWidth="9.00390625" defaultRowHeight="13.5"/>
  <cols>
    <col min="1" max="1" width="4.125" style="69" customWidth="1"/>
    <col min="2" max="2" width="5.625" style="69" customWidth="1"/>
    <col min="3" max="3" width="25.625" style="69" customWidth="1"/>
    <col min="4" max="4" width="6.625" style="69" bestFit="1" customWidth="1"/>
    <col min="5" max="6" width="5.125" style="69" bestFit="1" customWidth="1"/>
    <col min="7" max="8" width="5.25390625" style="69" customWidth="1"/>
    <col min="9" max="9" width="70.625" style="69" customWidth="1"/>
    <col min="10" max="16384" width="9.00390625" style="69" customWidth="1"/>
  </cols>
  <sheetData>
    <row r="1" spans="1:9" ht="17.25">
      <c r="A1" s="18" t="str">
        <f>ﾒｯｾｰｼﾞﾌﾛｰ!F36</f>
        <v>返品入荷情報</v>
      </c>
      <c r="B1" s="4"/>
      <c r="C1" s="5"/>
      <c r="D1" s="5"/>
      <c r="E1" s="5"/>
      <c r="F1" s="5"/>
      <c r="G1" s="5"/>
      <c r="H1" s="5"/>
      <c r="I1" s="26" t="str">
        <f>'ﾃﾞｰﾀ項目定義'!$E$1</f>
        <v>ＢＰＩＤ ＝ ＨＷＳＷ００１Ａ</v>
      </c>
    </row>
    <row r="2" ht="18" thickBot="1">
      <c r="I2" s="27" t="str">
        <f>'ﾒｯｾｰｼﾞ一覧'!B85&amp;'ﾒｯｾｰｼﾞ一覧'!E85</f>
        <v>情報区分コード ＝ ０７３０</v>
      </c>
    </row>
    <row r="3" spans="1:9" s="64" customFormat="1" ht="27.75" thickBot="1">
      <c r="A3" s="106" t="s">
        <v>915</v>
      </c>
      <c r="B3" s="107" t="s">
        <v>21</v>
      </c>
      <c r="C3" s="108" t="s">
        <v>916</v>
      </c>
      <c r="D3" s="108" t="s">
        <v>917</v>
      </c>
      <c r="E3" s="108" t="s">
        <v>918</v>
      </c>
      <c r="F3" s="108" t="s">
        <v>919</v>
      </c>
      <c r="G3" s="107" t="s">
        <v>301</v>
      </c>
      <c r="H3" s="107" t="s">
        <v>302</v>
      </c>
      <c r="I3" s="65" t="s">
        <v>920</v>
      </c>
    </row>
    <row r="4" spans="1:9" ht="13.5">
      <c r="A4" s="121">
        <v>1</v>
      </c>
      <c r="B4" s="110">
        <v>27001</v>
      </c>
      <c r="C4" s="110" t="str">
        <f>VLOOKUP(B4,'ﾃﾞｰﾀ項目定義'!$A$4:$E$84,2,FALSE)</f>
        <v>ﾃﾞｰﾀ処理番号</v>
      </c>
      <c r="D4" s="111" t="str">
        <f>VLOOKUP(B4,'ﾃﾞｰﾀ項目定義'!$A$4:$E$84,3,FALSE)</f>
        <v>5</v>
      </c>
      <c r="E4" s="111" t="str">
        <f>VLOOKUP(B4,'ﾃﾞｰﾀ項目定義'!$A$4:$E$84,4,FALSE)</f>
        <v>9</v>
      </c>
      <c r="F4" s="122">
        <v>3</v>
      </c>
      <c r="G4" s="122"/>
      <c r="H4" s="122"/>
      <c r="I4" s="66" t="str">
        <f>IF(VLOOKUP(B4,'ﾃﾞｰﾀ項目定義'!$A$4:$E$84,5,FALSE)=0,"",VLOOKUP(B4,'ﾃﾞｰﾀ項目定義'!$A$4:$E$84,5,FALSE))</f>
        <v>ﾃﾞｰﾀ処理番号。受信側でﾒｯｾｰｼﾞを処理する際の順位を示す番号。</v>
      </c>
    </row>
    <row r="5" spans="1:9" ht="13.5">
      <c r="A5" s="124">
        <f aca="true" t="shared" si="0" ref="A5:A59">SUM(A4+1)</f>
        <v>2</v>
      </c>
      <c r="B5" s="77">
        <v>27002</v>
      </c>
      <c r="C5" s="77" t="str">
        <f>VLOOKUP(B5,'ﾃﾞｰﾀ項目定義'!$A$4:$E$1011,2,FALSE)</f>
        <v>情報区分ｺｰﾄﾞ</v>
      </c>
      <c r="D5" s="78" t="str">
        <f>VLOOKUP(B5,'ﾃﾞｰﾀ項目定義'!$A$4:$E$1011,3,FALSE)</f>
        <v>4</v>
      </c>
      <c r="E5" s="78" t="str">
        <f>VLOOKUP(B5,'ﾃﾞｰﾀ項目定義'!$A$4:$E$1011,4,FALSE)</f>
        <v>X</v>
      </c>
      <c r="F5" s="78">
        <v>3</v>
      </c>
      <c r="G5" s="78"/>
      <c r="H5" s="78"/>
      <c r="I5" s="67" t="str">
        <f>IF(VLOOKUP(B5,'ﾃﾞｰﾀ項目定義'!$A$4:$E$1011,5,FALSE)=0,"",VLOOKUP(B5,'ﾃﾞｰﾀ項目定義'!$A$4:$E$1011,5,FALSE))</f>
        <v>情報の種類を示すｺｰﾄﾞ</v>
      </c>
    </row>
    <row r="6" spans="1:9" ht="13.5">
      <c r="A6" s="124">
        <f t="shared" si="0"/>
        <v>3</v>
      </c>
      <c r="B6" s="77">
        <v>27003</v>
      </c>
      <c r="C6" s="77" t="str">
        <f>VLOOKUP(B6,'ﾃﾞｰﾀ項目定義'!$A$4:$E$1011,2,FALSE)</f>
        <v>ﾃﾞｰﾀ作成日</v>
      </c>
      <c r="D6" s="78" t="str">
        <f>VLOOKUP(B6,'ﾃﾞｰﾀ項目定義'!$A$4:$E$1011,3,FALSE)</f>
        <v>8</v>
      </c>
      <c r="E6" s="78" t="str">
        <f>VLOOKUP(B6,'ﾃﾞｰﾀ項目定義'!$A$4:$E$1011,4,FALSE)</f>
        <v>Y</v>
      </c>
      <c r="F6" s="78">
        <v>3</v>
      </c>
      <c r="G6" s="78"/>
      <c r="H6" s="78"/>
      <c r="I6" s="67" t="str">
        <f>IF(VLOOKUP(B6,'ﾃﾞｰﾀ項目定義'!$A$4:$E$1011,5,FALSE)=0,"",VLOOKUP(B6,'ﾃﾞｰﾀ項目定義'!$A$4:$E$1011,5,FALSE))</f>
        <v>ﾃﾞｰﾀ作成生年月日</v>
      </c>
    </row>
    <row r="7" spans="1:9" s="64" customFormat="1" ht="13.5">
      <c r="A7" s="89">
        <f>SUM(A6+1)</f>
        <v>4</v>
      </c>
      <c r="B7" s="77">
        <v>27187</v>
      </c>
      <c r="C7" s="93" t="str">
        <f>VLOOKUP(B7,'ﾃﾞｰﾀ項目定義'!$A$4:$E$1011,2,FALSE)</f>
        <v>ﾃﾞｰﾀ作成時間</v>
      </c>
      <c r="D7" s="78">
        <f>VLOOKUP(B7,'ﾃﾞｰﾀ項目定義'!$A$4:$E$1011,3,FALSE)</f>
        <v>6</v>
      </c>
      <c r="E7" s="78">
        <f>VLOOKUP(B7,'ﾃﾞｰﾀ項目定義'!$A$4:$E$1011,4,FALSE)</f>
        <v>9</v>
      </c>
      <c r="F7" s="78"/>
      <c r="G7" s="78"/>
      <c r="H7" s="78"/>
      <c r="I7" s="67" t="str">
        <f>IF(VLOOKUP(B7,'ﾃﾞｰﾀ項目定義'!$A$4:$E$1011,5,FALSE)=0,"",VLOOKUP(B7,'ﾃﾞｰﾀ項目定義'!$A$4:$E$1011,5,FALSE))</f>
        <v>ﾃﾞｰﾀ作成時刻。HHMMSS（HH：00～24、MM：00～59、SS：00～59）</v>
      </c>
    </row>
    <row r="8" spans="1:9" ht="13.5">
      <c r="A8" s="124">
        <f>SUM(A7+1)</f>
        <v>5</v>
      </c>
      <c r="B8" s="77">
        <v>27004</v>
      </c>
      <c r="C8" s="77" t="str">
        <f>VLOOKUP(B8,'ﾃﾞｰﾀ項目定義'!$A$4:$E$1011,2,FALSE)</f>
        <v>発注者ｺｰﾄﾞ</v>
      </c>
      <c r="D8" s="78" t="str">
        <f>VLOOKUP(B8,'ﾃﾞｰﾀ項目定義'!$A$4:$E$1011,3,FALSE)</f>
        <v>12</v>
      </c>
      <c r="E8" s="78" t="str">
        <f>VLOOKUP(B8,'ﾃﾞｰﾀ項目定義'!$A$4:$E$1011,4,FALSE)</f>
        <v>X</v>
      </c>
      <c r="F8" s="78">
        <v>3</v>
      </c>
      <c r="G8" s="78"/>
      <c r="H8" s="78"/>
      <c r="I8" s="67" t="str">
        <f>IF(VLOOKUP(B8,'ﾃﾞｰﾀ項目定義'!$A$4:$E$1011,5,FALSE)=0,"",VLOOKUP(B8,'ﾃﾞｰﾀ項目定義'!$A$4:$E$1011,5,FALSE))</f>
        <v>発注側統一企業ｺｰﾄﾞ</v>
      </c>
    </row>
    <row r="9" spans="1:9" ht="13.5">
      <c r="A9" s="124">
        <f t="shared" si="0"/>
        <v>6</v>
      </c>
      <c r="B9" s="77">
        <v>27005</v>
      </c>
      <c r="C9" s="77" t="str">
        <f>VLOOKUP(B9,'ﾃﾞｰﾀ項目定義'!$A$4:$E$1011,2,FALSE)</f>
        <v>受注者ｺｰﾄﾞ</v>
      </c>
      <c r="D9" s="78" t="str">
        <f>VLOOKUP(B9,'ﾃﾞｰﾀ項目定義'!$A$4:$E$1011,3,FALSE)</f>
        <v>12</v>
      </c>
      <c r="E9" s="78" t="str">
        <f>VLOOKUP(B9,'ﾃﾞｰﾀ項目定義'!$A$4:$E$1011,4,FALSE)</f>
        <v>X</v>
      </c>
      <c r="F9" s="78">
        <v>3</v>
      </c>
      <c r="G9" s="78"/>
      <c r="H9" s="78"/>
      <c r="I9" s="67" t="str">
        <f>IF(VLOOKUP(B9,'ﾃﾞｰﾀ項目定義'!$A$4:$E$1011,5,FALSE)=0,"",VLOOKUP(B9,'ﾃﾞｰﾀ項目定義'!$A$4:$E$1011,5,FALSE))</f>
        <v>受注側統一企業ｺｰﾄﾞ</v>
      </c>
    </row>
    <row r="10" spans="1:9" ht="13.5">
      <c r="A10" s="124">
        <f t="shared" si="0"/>
        <v>7</v>
      </c>
      <c r="B10" s="77">
        <v>27006</v>
      </c>
      <c r="C10" s="77" t="str">
        <f>VLOOKUP(B10,'ﾃﾞｰﾀ項目定義'!$A$4:$E$1011,2,FALSE)</f>
        <v>発注部門ｺｰﾄﾞ</v>
      </c>
      <c r="D10" s="78" t="str">
        <f>VLOOKUP(B10,'ﾃﾞｰﾀ項目定義'!$A$4:$E$1011,3,FALSE)</f>
        <v>8</v>
      </c>
      <c r="E10" s="78" t="str">
        <f>VLOOKUP(B10,'ﾃﾞｰﾀ項目定義'!$A$4:$E$1011,4,FALSE)</f>
        <v>X</v>
      </c>
      <c r="F10" s="78"/>
      <c r="G10" s="78"/>
      <c r="H10" s="78"/>
      <c r="I10" s="67" t="str">
        <f>IF(VLOOKUP(B10,'ﾃﾞｰﾀ項目定義'!$A$4:$E$1011,5,FALSE)=0,"",VLOOKUP(B10,'ﾃﾞｰﾀ項目定義'!$A$4:$E$1011,5,FALSE))</f>
        <v>発注側部門ｺｰﾄﾞ</v>
      </c>
    </row>
    <row r="11" spans="1:9" ht="13.5">
      <c r="A11" s="124">
        <f t="shared" si="0"/>
        <v>8</v>
      </c>
      <c r="B11" s="77">
        <v>27007</v>
      </c>
      <c r="C11" s="77" t="str">
        <f>VLOOKUP(B11,'ﾃﾞｰﾀ項目定義'!$A$4:$E$1011,2,FALSE)</f>
        <v>受注部門ｺｰﾄﾞ</v>
      </c>
      <c r="D11" s="78">
        <f>VLOOKUP(B11,'ﾃﾞｰﾀ項目定義'!$A$4:$E$1011,3,FALSE)</f>
        <v>8</v>
      </c>
      <c r="E11" s="78" t="str">
        <f>VLOOKUP(B11,'ﾃﾞｰﾀ項目定義'!$A$4:$E$1011,4,FALSE)</f>
        <v>X</v>
      </c>
      <c r="F11" s="78"/>
      <c r="G11" s="78"/>
      <c r="H11" s="78"/>
      <c r="I11" s="67" t="str">
        <f>IF(VLOOKUP(B11,'ﾃﾞｰﾀ項目定義'!$A$4:$E$1011,5,FALSE)=0,"",VLOOKUP(B11,'ﾃﾞｰﾀ項目定義'!$A$4:$E$1011,5,FALSE))</f>
        <v>受注側部門ｺｰﾄﾞ</v>
      </c>
    </row>
    <row r="12" spans="1:9" s="64" customFormat="1" ht="13.5">
      <c r="A12" s="124">
        <f t="shared" si="0"/>
        <v>9</v>
      </c>
      <c r="B12" s="77">
        <v>27008</v>
      </c>
      <c r="C12" s="93" t="str">
        <f>VLOOKUP(B12,'ﾃﾞｰﾀ項目定義'!$A$4:$E$1011,2,FALSE)</f>
        <v>訂正区分</v>
      </c>
      <c r="D12" s="78" t="str">
        <f>VLOOKUP(B12,'ﾃﾞｰﾀ項目定義'!$A$4:$E$1011,3,FALSE)</f>
        <v>1</v>
      </c>
      <c r="E12" s="78" t="str">
        <f>VLOOKUP(B12,'ﾃﾞｰﾀ項目定義'!$A$4:$E$1011,4,FALSE)</f>
        <v>X</v>
      </c>
      <c r="F12" s="78">
        <v>3</v>
      </c>
      <c r="G12" s="78"/>
      <c r="H12" s="78"/>
      <c r="I12" s="68" t="s">
        <v>396</v>
      </c>
    </row>
    <row r="13" spans="1:9" ht="13.5">
      <c r="A13" s="124">
        <f t="shared" si="0"/>
        <v>10</v>
      </c>
      <c r="B13" s="77">
        <v>27011</v>
      </c>
      <c r="C13" s="77" t="str">
        <f>VLOOKUP(B13,'ﾃﾞｰﾀ項目定義'!$A$4:$E$1011,2,FALSE)</f>
        <v>注文番号</v>
      </c>
      <c r="D13" s="78" t="str">
        <f>VLOOKUP(B13,'ﾃﾞｰﾀ項目定義'!$A$4:$E$1011,3,FALSE)</f>
        <v>23</v>
      </c>
      <c r="E13" s="78" t="str">
        <f>VLOOKUP(B13,'ﾃﾞｰﾀ項目定義'!$A$4:$E$1011,4,FALSE)</f>
        <v>X</v>
      </c>
      <c r="F13" s="200"/>
      <c r="G13" s="78"/>
      <c r="H13" s="78"/>
      <c r="I13" s="67" t="str">
        <f>IF(VLOOKUP(B13,'ﾃﾞｰﾀ項目定義'!$A$4:$E$1011,5,FALSE)=0,"",VLOOKUP(B13,'ﾃﾞｰﾀ項目定義'!$A$4:$E$1011,5,FALSE))</f>
        <v>注文書の注文書番号（通常は発注者採番）</v>
      </c>
    </row>
    <row r="14" spans="1:9" ht="13.5">
      <c r="A14" s="124">
        <f t="shared" si="0"/>
        <v>11</v>
      </c>
      <c r="B14" s="77">
        <v>27013</v>
      </c>
      <c r="C14" s="77" t="str">
        <f>VLOOKUP(B14,'ﾃﾞｰﾀ項目定義'!$A$4:$E$1011,2,FALSE)</f>
        <v>受注番号</v>
      </c>
      <c r="D14" s="78" t="str">
        <f>VLOOKUP(B14,'ﾃﾞｰﾀ項目定義'!$A$4:$E$1011,3,FALSE)</f>
        <v>23</v>
      </c>
      <c r="E14" s="78" t="str">
        <f>VLOOKUP(B14,'ﾃﾞｰﾀ項目定義'!$A$4:$E$1011,4,FALSE)</f>
        <v>X</v>
      </c>
      <c r="F14" s="78">
        <v>2</v>
      </c>
      <c r="G14" s="78"/>
      <c r="H14" s="78"/>
      <c r="I14" s="67" t="str">
        <f>IF(VLOOKUP(B14,'ﾃﾞｰﾀ項目定義'!$A$4:$E$1011,5,FALSE)=0,"",VLOOKUP(B14,'ﾃﾞｰﾀ項目定義'!$A$4:$E$1011,5,FALSE))</f>
        <v>受注側管理番号</v>
      </c>
    </row>
    <row r="15" spans="1:9" s="64" customFormat="1" ht="13.5">
      <c r="A15" s="124">
        <f t="shared" si="0"/>
        <v>12</v>
      </c>
      <c r="B15" s="77">
        <v>27324</v>
      </c>
      <c r="C15" s="77" t="str">
        <f>VLOOKUP(B15,'ﾃﾞｰﾀ項目定義'!$A$4:$E$1011,2,FALSE)</f>
        <v>返品入荷日</v>
      </c>
      <c r="D15" s="78">
        <f>VLOOKUP(B15,'ﾃﾞｰﾀ項目定義'!$A$4:$E$1011,3,FALSE)</f>
        <v>8</v>
      </c>
      <c r="E15" s="78" t="str">
        <f>VLOOKUP(B15,'ﾃﾞｰﾀ項目定義'!$A$4:$E$1011,4,FALSE)</f>
        <v>Y</v>
      </c>
      <c r="F15" s="78">
        <v>3</v>
      </c>
      <c r="G15" s="78"/>
      <c r="H15" s="78"/>
      <c r="I15" s="67" t="str">
        <f>IF(VLOOKUP(B15,'ﾃﾞｰﾀ項目定義'!$A$4:$E$1011,5,FALSE)=0,"",VLOOKUP(B15,'ﾃﾞｰﾀ項目定義'!$A$4:$E$1011,5,FALSE))</f>
        <v>受注者が入荷処理を行なった日付</v>
      </c>
    </row>
    <row r="16" spans="1:9" s="64" customFormat="1" ht="13.5">
      <c r="A16" s="124">
        <f t="shared" si="0"/>
        <v>13</v>
      </c>
      <c r="B16" s="77">
        <v>27016</v>
      </c>
      <c r="C16" s="77" t="str">
        <f>VLOOKUP(B16,'ﾃﾞｰﾀ項目定義'!$A$4:$E$1011,2,FALSE)</f>
        <v>備考(半角）</v>
      </c>
      <c r="D16" s="78">
        <f>VLOOKUP(B16,'ﾃﾞｰﾀ項目定義'!$A$4:$E$1011,3,FALSE)</f>
        <v>50</v>
      </c>
      <c r="E16" s="78" t="str">
        <f>VLOOKUP(B16,'ﾃﾞｰﾀ項目定義'!$A$4:$E$1011,4,FALSE)</f>
        <v>X</v>
      </c>
      <c r="F16" s="78"/>
      <c r="G16" s="78"/>
      <c r="H16" s="78"/>
      <c r="I16" s="91" t="s">
        <v>392</v>
      </c>
    </row>
    <row r="17" spans="1:9" s="64" customFormat="1" ht="13.5">
      <c r="A17" s="124">
        <f t="shared" si="0"/>
        <v>14</v>
      </c>
      <c r="B17" s="77">
        <v>27017</v>
      </c>
      <c r="C17" s="77" t="str">
        <f>VLOOKUP(B17,'ﾃﾞｰﾀ項目定義'!$A$4:$E$1011,2,FALSE)</f>
        <v>備考(全角）</v>
      </c>
      <c r="D17" s="78">
        <f>VLOOKUP(B17,'ﾃﾞｰﾀ項目定義'!$A$4:$E$1011,3,FALSE)</f>
        <v>100</v>
      </c>
      <c r="E17" s="78" t="str">
        <f>VLOOKUP(B17,'ﾃﾞｰﾀ項目定義'!$A$4:$E$1011,4,FALSE)</f>
        <v>K</v>
      </c>
      <c r="F17" s="78"/>
      <c r="G17" s="78"/>
      <c r="H17" s="78"/>
      <c r="I17" s="91" t="s">
        <v>393</v>
      </c>
    </row>
    <row r="18" spans="1:9" s="64" customFormat="1" ht="13.5">
      <c r="A18" s="124">
        <f t="shared" si="0"/>
        <v>15</v>
      </c>
      <c r="B18" s="77">
        <v>27314</v>
      </c>
      <c r="C18" s="77" t="str">
        <f>VLOOKUP(B18,'ﾃﾞｰﾀ項目定義'!$A$4:$E$1011,2,FALSE)</f>
        <v>発注担当(半角）</v>
      </c>
      <c r="D18" s="78">
        <f>VLOOKUP(B18,'ﾃﾞｰﾀ項目定義'!$A$4:$E$1011,3,FALSE)</f>
        <v>12</v>
      </c>
      <c r="E18" s="78" t="str">
        <f>VLOOKUP(B18,'ﾃﾞｰﾀ項目定義'!$A$4:$E$1011,4,FALSE)</f>
        <v>X</v>
      </c>
      <c r="F18" s="78"/>
      <c r="G18" s="78"/>
      <c r="H18" s="78"/>
      <c r="I18" s="67" t="str">
        <f>IF(VLOOKUP(B18,'ﾃﾞｰﾀ項目定義'!$A$4:$E$1011,5,FALSE)=0,"",VLOOKUP(B18,'ﾃﾞｰﾀ項目定義'!$A$4:$E$1011,5,FALSE))</f>
        <v>発注側発注担当(ｶﾅ名称 or ｺ-ﾄﾞ)</v>
      </c>
    </row>
    <row r="19" spans="1:9" s="64" customFormat="1" ht="13.5">
      <c r="A19" s="124">
        <f t="shared" si="0"/>
        <v>16</v>
      </c>
      <c r="B19" s="77">
        <v>27315</v>
      </c>
      <c r="C19" s="77" t="str">
        <f>VLOOKUP(B19,'ﾃﾞｰﾀ項目定義'!$A$4:$E$1011,2,FALSE)</f>
        <v>発注担当（全角）</v>
      </c>
      <c r="D19" s="78">
        <f>VLOOKUP(B19,'ﾃﾞｰﾀ項目定義'!$A$4:$E$1011,3,FALSE)</f>
        <v>20</v>
      </c>
      <c r="E19" s="78" t="str">
        <f>VLOOKUP(B19,'ﾃﾞｰﾀ項目定義'!$A$4:$E$1011,4,FALSE)</f>
        <v>K</v>
      </c>
      <c r="F19" s="78"/>
      <c r="G19" s="78"/>
      <c r="H19" s="78"/>
      <c r="I19" s="67" t="str">
        <f>IF(VLOOKUP(B19,'ﾃﾞｰﾀ項目定義'!$A$4:$E$1011,5,FALSE)=0,"",VLOOKUP(B19,'ﾃﾞｰﾀ項目定義'!$A$4:$E$1011,5,FALSE))</f>
        <v>発注側発注担当(漢字名称)</v>
      </c>
    </row>
    <row r="20" spans="1:9" s="64" customFormat="1" ht="13.5">
      <c r="A20" s="124">
        <f t="shared" si="0"/>
        <v>17</v>
      </c>
      <c r="B20" s="77">
        <v>27379</v>
      </c>
      <c r="C20" s="77" t="str">
        <f>VLOOKUP(B20,'ﾃﾞｰﾀ項目定義'!$A$4:$E$1011,2,FALSE)</f>
        <v>返品依頼部門ｺｰﾄﾞ</v>
      </c>
      <c r="D20" s="78">
        <f>VLOOKUP(B20,'ﾃﾞｰﾀ項目定義'!$A$4:$E$1011,3,FALSE)</f>
        <v>8</v>
      </c>
      <c r="E20" s="78" t="str">
        <f>VLOOKUP(B20,'ﾃﾞｰﾀ項目定義'!$A$4:$E$1011,4,FALSE)</f>
        <v>X</v>
      </c>
      <c r="F20" s="78"/>
      <c r="G20" s="78"/>
      <c r="H20" s="78"/>
      <c r="I20" s="67" t="str">
        <f>IF(VLOOKUP(B20,'ﾃﾞｰﾀ項目定義'!$A$4:$E$1011,5,FALSE)=0,"",VLOOKUP(B20,'ﾃﾞｰﾀ項目定義'!$A$4:$E$1011,5,FALSE))</f>
        <v>発注側の返品依頼を行なう部門のｺｰﾄﾞ</v>
      </c>
    </row>
    <row r="21" spans="1:9" s="64" customFormat="1" ht="13.5" customHeight="1">
      <c r="A21" s="124">
        <f t="shared" si="0"/>
        <v>18</v>
      </c>
      <c r="B21" s="77">
        <v>27380</v>
      </c>
      <c r="C21" s="77" t="str">
        <f>VLOOKUP(B21,'ﾃﾞｰﾀ項目定義'!$A$4:$E$1011,2,FALSE)</f>
        <v>返品依頼部門名(半角)</v>
      </c>
      <c r="D21" s="78">
        <f>VLOOKUP(B21,'ﾃﾞｰﾀ項目定義'!$A$4:$E$1011,3,FALSE)</f>
        <v>20</v>
      </c>
      <c r="E21" s="78" t="str">
        <f>VLOOKUP(B21,'ﾃﾞｰﾀ項目定義'!$A$4:$E$1011,4,FALSE)</f>
        <v>X</v>
      </c>
      <c r="F21" s="78"/>
      <c r="G21" s="78"/>
      <c r="H21" s="78"/>
      <c r="I21" s="67" t="str">
        <f>IF(VLOOKUP(B21,'ﾃﾞｰﾀ項目定義'!$A$4:$E$1011,5,FALSE)=0,"",VLOOKUP(B21,'ﾃﾞｰﾀ項目定義'!$A$4:$E$1011,5,FALSE))</f>
        <v>発注側の返品依頼を行なう部門名</v>
      </c>
    </row>
    <row r="22" spans="1:9" s="64" customFormat="1" ht="13.5" customHeight="1">
      <c r="A22" s="124">
        <f t="shared" si="0"/>
        <v>19</v>
      </c>
      <c r="B22" s="77">
        <v>27381</v>
      </c>
      <c r="C22" s="77" t="str">
        <f>VLOOKUP(B22,'ﾃﾞｰﾀ項目定義'!$A$4:$E$1011,2,FALSE)</f>
        <v>返品依頼部門名(全角)</v>
      </c>
      <c r="D22" s="78">
        <f>VLOOKUP(B22,'ﾃﾞｰﾀ項目定義'!$A$4:$E$1011,3,FALSE)</f>
        <v>40</v>
      </c>
      <c r="E22" s="78" t="str">
        <f>VLOOKUP(B22,'ﾃﾞｰﾀ項目定義'!$A$4:$E$1011,4,FALSE)</f>
        <v>K</v>
      </c>
      <c r="F22" s="78"/>
      <c r="G22" s="78"/>
      <c r="H22" s="78"/>
      <c r="I22" s="67" t="str">
        <f>IF(VLOOKUP(B22,'ﾃﾞｰﾀ項目定義'!$A$4:$E$1011,5,FALSE)=0,"",VLOOKUP(B22,'ﾃﾞｰﾀ項目定義'!$A$4:$E$1011,5,FALSE))</f>
        <v>発注側の返品依頼を行なう部門名</v>
      </c>
    </row>
    <row r="23" spans="1:9" s="64" customFormat="1" ht="13.5" customHeight="1">
      <c r="A23" s="124">
        <f t="shared" si="0"/>
        <v>20</v>
      </c>
      <c r="B23" s="77">
        <v>27382</v>
      </c>
      <c r="C23" s="77" t="str">
        <f>VLOOKUP(B23,'ﾃﾞｰﾀ項目定義'!$A$4:$E$1011,2,FALSE)</f>
        <v>返品依頼担当(半角）</v>
      </c>
      <c r="D23" s="78">
        <f>VLOOKUP(B23,'ﾃﾞｰﾀ項目定義'!$A$4:$E$1011,3,FALSE)</f>
        <v>12</v>
      </c>
      <c r="E23" s="78" t="str">
        <f>VLOOKUP(B23,'ﾃﾞｰﾀ項目定義'!$A$4:$E$1011,4,FALSE)</f>
        <v>X</v>
      </c>
      <c r="F23" s="78"/>
      <c r="G23" s="78"/>
      <c r="H23" s="78"/>
      <c r="I23" s="67" t="str">
        <f>IF(VLOOKUP(B23,'ﾃﾞｰﾀ項目定義'!$A$4:$E$1011,5,FALSE)=0,"",VLOOKUP(B23,'ﾃﾞｰﾀ項目定義'!$A$4:$E$1011,5,FALSE))</f>
        <v>発注側返品依頼担当(ｶﾅ名称 or ｺ-ﾄﾞ)（担当者氏名）</v>
      </c>
    </row>
    <row r="24" spans="1:9" s="64" customFormat="1" ht="13.5" customHeight="1">
      <c r="A24" s="124">
        <f t="shared" si="0"/>
        <v>21</v>
      </c>
      <c r="B24" s="77">
        <v>27383</v>
      </c>
      <c r="C24" s="77" t="str">
        <f>VLOOKUP(B24,'ﾃﾞｰﾀ項目定義'!$A$4:$E$1011,2,FALSE)</f>
        <v>返品依頼担当(全角）</v>
      </c>
      <c r="D24" s="78">
        <f>VLOOKUP(B24,'ﾃﾞｰﾀ項目定義'!$A$4:$E$1011,3,FALSE)</f>
        <v>24</v>
      </c>
      <c r="E24" s="78" t="str">
        <f>VLOOKUP(B24,'ﾃﾞｰﾀ項目定義'!$A$4:$E$1011,4,FALSE)</f>
        <v>K</v>
      </c>
      <c r="F24" s="78"/>
      <c r="G24" s="78"/>
      <c r="H24" s="78"/>
      <c r="I24" s="67" t="str">
        <f>IF(VLOOKUP(B24,'ﾃﾞｰﾀ項目定義'!$A$4:$E$1011,5,FALSE)=0,"",VLOOKUP(B24,'ﾃﾞｰﾀ項目定義'!$A$4:$E$1011,5,FALSE))</f>
        <v>発注側返品依頼担当(漢字名称)（担当者氏名）</v>
      </c>
    </row>
    <row r="25" spans="1:9" s="64" customFormat="1" ht="13.5">
      <c r="A25" s="124">
        <f t="shared" si="0"/>
        <v>22</v>
      </c>
      <c r="B25" s="77">
        <v>27384</v>
      </c>
      <c r="C25" s="77" t="str">
        <f>VLOOKUP(B25,'ﾃﾞｰﾀ項目定義'!$A$4:$E$1011,2,FALSE)</f>
        <v>返品承認部門ｺｰﾄﾞ</v>
      </c>
      <c r="D25" s="78">
        <f>VLOOKUP(B25,'ﾃﾞｰﾀ項目定義'!$A$4:$E$1011,3,FALSE)</f>
        <v>8</v>
      </c>
      <c r="E25" s="78" t="str">
        <f>VLOOKUP(B25,'ﾃﾞｰﾀ項目定義'!$A$4:$E$1011,4,FALSE)</f>
        <v>X</v>
      </c>
      <c r="F25" s="78"/>
      <c r="G25" s="78"/>
      <c r="H25" s="78"/>
      <c r="I25" s="67" t="str">
        <f>IF(VLOOKUP(B25,'ﾃﾞｰﾀ項目定義'!$A$4:$E$1011,5,FALSE)=0,"",VLOOKUP(B25,'ﾃﾞｰﾀ項目定義'!$A$4:$E$1011,5,FALSE))</f>
        <v>発注側からの返品依頼を承認する受注側の部門ｺｰﾄﾞ</v>
      </c>
    </row>
    <row r="26" spans="1:9" s="64" customFormat="1" ht="13.5">
      <c r="A26" s="124">
        <f t="shared" si="0"/>
        <v>23</v>
      </c>
      <c r="B26" s="77">
        <v>27385</v>
      </c>
      <c r="C26" s="77" t="str">
        <f>VLOOKUP(B26,'ﾃﾞｰﾀ項目定義'!$A$4:$E$1011,2,FALSE)</f>
        <v>返品承認部門名(半角)</v>
      </c>
      <c r="D26" s="78">
        <f>VLOOKUP(B26,'ﾃﾞｰﾀ項目定義'!$A$4:$E$1011,3,FALSE)</f>
        <v>20</v>
      </c>
      <c r="E26" s="78" t="str">
        <f>VLOOKUP(B26,'ﾃﾞｰﾀ項目定義'!$A$4:$E$1011,4,FALSE)</f>
        <v>X</v>
      </c>
      <c r="F26" s="78"/>
      <c r="G26" s="78"/>
      <c r="H26" s="78"/>
      <c r="I26" s="67" t="str">
        <f>IF(VLOOKUP(B26,'ﾃﾞｰﾀ項目定義'!$A$4:$E$1011,5,FALSE)=0,"",VLOOKUP(B26,'ﾃﾞｰﾀ項目定義'!$A$4:$E$1011,5,FALSE))</f>
        <v>発注側からの返品依頼を承認する受注側の部門名</v>
      </c>
    </row>
    <row r="27" spans="1:9" s="64" customFormat="1" ht="13.5">
      <c r="A27" s="124">
        <f t="shared" si="0"/>
        <v>24</v>
      </c>
      <c r="B27" s="77">
        <v>27386</v>
      </c>
      <c r="C27" s="77" t="str">
        <f>VLOOKUP(B27,'ﾃﾞｰﾀ項目定義'!$A$4:$E$1011,2,FALSE)</f>
        <v>返品承認部門名(全角)</v>
      </c>
      <c r="D27" s="78">
        <f>VLOOKUP(B27,'ﾃﾞｰﾀ項目定義'!$A$4:$E$1011,3,FALSE)</f>
        <v>40</v>
      </c>
      <c r="E27" s="78" t="str">
        <f>VLOOKUP(B27,'ﾃﾞｰﾀ項目定義'!$A$4:$E$1011,4,FALSE)</f>
        <v>K</v>
      </c>
      <c r="F27" s="78"/>
      <c r="G27" s="78"/>
      <c r="H27" s="78"/>
      <c r="I27" s="67" t="str">
        <f>IF(VLOOKUP(B27,'ﾃﾞｰﾀ項目定義'!$A$4:$E$1011,5,FALSE)=0,"",VLOOKUP(B27,'ﾃﾞｰﾀ項目定義'!$A$4:$E$1011,5,FALSE))</f>
        <v>発注側からの返品依頼を承認する受注側の部門名</v>
      </c>
    </row>
    <row r="28" spans="1:9" s="64" customFormat="1" ht="13.5">
      <c r="A28" s="124">
        <f t="shared" si="0"/>
        <v>25</v>
      </c>
      <c r="B28" s="77">
        <v>27387</v>
      </c>
      <c r="C28" s="77" t="str">
        <f>VLOOKUP(B28,'ﾃﾞｰﾀ項目定義'!$A$4:$E$1011,2,FALSE)</f>
        <v>返品承認担当(半角）</v>
      </c>
      <c r="D28" s="78">
        <f>VLOOKUP(B28,'ﾃﾞｰﾀ項目定義'!$A$4:$E$1011,3,FALSE)</f>
        <v>12</v>
      </c>
      <c r="E28" s="78" t="str">
        <f>VLOOKUP(B28,'ﾃﾞｰﾀ項目定義'!$A$4:$E$1011,4,FALSE)</f>
        <v>X</v>
      </c>
      <c r="F28" s="78"/>
      <c r="G28" s="78"/>
      <c r="H28" s="78"/>
      <c r="I28" s="67" t="str">
        <f>IF(VLOOKUP(B28,'ﾃﾞｰﾀ項目定義'!$A$4:$E$1011,5,FALSE)=0,"",VLOOKUP(B28,'ﾃﾞｰﾀ項目定義'!$A$4:$E$1011,5,FALSE))</f>
        <v>受注側返品承認担当(ｶﾅ名称 or ｺ-ﾄﾞ)（担当者氏名）</v>
      </c>
    </row>
    <row r="29" spans="1:9" s="64" customFormat="1" ht="13.5">
      <c r="A29" s="124">
        <f t="shared" si="0"/>
        <v>26</v>
      </c>
      <c r="B29" s="77">
        <v>27388</v>
      </c>
      <c r="C29" s="77" t="str">
        <f>VLOOKUP(B29,'ﾃﾞｰﾀ項目定義'!$A$4:$E$1011,2,FALSE)</f>
        <v>返品承認担当(全角）</v>
      </c>
      <c r="D29" s="78">
        <f>VLOOKUP(B29,'ﾃﾞｰﾀ項目定義'!$A$4:$E$1011,3,FALSE)</f>
        <v>24</v>
      </c>
      <c r="E29" s="78" t="str">
        <f>VLOOKUP(B29,'ﾃﾞｰﾀ項目定義'!$A$4:$E$1011,4,FALSE)</f>
        <v>K</v>
      </c>
      <c r="F29" s="78"/>
      <c r="G29" s="78"/>
      <c r="H29" s="78"/>
      <c r="I29" s="67" t="str">
        <f>IF(VLOOKUP(B29,'ﾃﾞｰﾀ項目定義'!$A$4:$E$1011,5,FALSE)=0,"",VLOOKUP(B29,'ﾃﾞｰﾀ項目定義'!$A$4:$E$1011,5,FALSE))</f>
        <v>受注側返品承認担当(漢字名称)（担当者氏名）</v>
      </c>
    </row>
    <row r="30" spans="1:9" s="64" customFormat="1" ht="13.5">
      <c r="A30" s="124">
        <f t="shared" si="0"/>
        <v>27</v>
      </c>
      <c r="B30" s="77">
        <v>27322</v>
      </c>
      <c r="C30" s="77" t="str">
        <f>VLOOKUP(B30,'ﾃﾞｰﾀ項目定義'!$A$4:$E$1011,2,FALSE)</f>
        <v>返品出荷番号</v>
      </c>
      <c r="D30" s="78">
        <f>VLOOKUP(B30,'ﾃﾞｰﾀ項目定義'!$A$4:$E$1011,3,FALSE)</f>
        <v>20</v>
      </c>
      <c r="E30" s="78" t="str">
        <f>VLOOKUP(B30,'ﾃﾞｰﾀ項目定義'!$A$4:$E$1011,4,FALSE)</f>
        <v>X</v>
      </c>
      <c r="F30" s="78">
        <v>2</v>
      </c>
      <c r="G30" s="78"/>
      <c r="H30" s="78"/>
      <c r="I30" s="67" t="str">
        <f>IF(VLOOKUP(B30,'ﾃﾞｰﾀ項目定義'!$A$4:$E$1011,5,FALSE)=0,"",VLOOKUP(B30,'ﾃﾞｰﾀ項目定義'!$A$4:$E$1011,5,FALSE))</f>
        <v>発注側返品出荷管理番号(伝票番号)</v>
      </c>
    </row>
    <row r="31" spans="1:9" s="64" customFormat="1" ht="13.5">
      <c r="A31" s="124">
        <f t="shared" si="0"/>
        <v>28</v>
      </c>
      <c r="B31" s="77">
        <v>27316</v>
      </c>
      <c r="C31" s="77" t="str">
        <f>VLOOKUP(B31,'ﾃﾞｰﾀ項目定義'!$A$4:$E$1011,2,FALSE)</f>
        <v>返品依頼番号</v>
      </c>
      <c r="D31" s="78">
        <f>VLOOKUP(B31,'ﾃﾞｰﾀ項目定義'!$A$4:$E$1011,3,FALSE)</f>
        <v>23</v>
      </c>
      <c r="E31" s="78" t="str">
        <f>VLOOKUP(B31,'ﾃﾞｰﾀ項目定義'!$A$4:$E$1011,4,FALSE)</f>
        <v>X</v>
      </c>
      <c r="F31" s="78">
        <v>2</v>
      </c>
      <c r="G31" s="78"/>
      <c r="H31" s="78"/>
      <c r="I31" s="67" t="str">
        <f>IF(VLOOKUP(B31,'ﾃﾞｰﾀ項目定義'!$A$4:$E$1011,5,FALSE)=0,"",VLOOKUP(B31,'ﾃﾞｰﾀ項目定義'!$A$4:$E$1011,5,FALSE))</f>
        <v>発注側返品管理番号</v>
      </c>
    </row>
    <row r="32" spans="1:9" ht="13.5">
      <c r="A32" s="124">
        <f t="shared" si="0"/>
        <v>29</v>
      </c>
      <c r="B32" s="77">
        <v>27013</v>
      </c>
      <c r="C32" s="77" t="str">
        <f>VLOOKUP(B32,'ﾃﾞｰﾀ項目定義'!$A$4:$E$1011,2,FALSE)</f>
        <v>受注番号</v>
      </c>
      <c r="D32" s="78" t="str">
        <f>VLOOKUP(B32,'ﾃﾞｰﾀ項目定義'!$A$4:$E$1011,3,FALSE)</f>
        <v>23</v>
      </c>
      <c r="E32" s="78" t="str">
        <f>VLOOKUP(B32,'ﾃﾞｰﾀ項目定義'!$A$4:$E$1011,4,FALSE)</f>
        <v>X</v>
      </c>
      <c r="F32" s="79">
        <v>2</v>
      </c>
      <c r="G32" s="79"/>
      <c r="H32" s="79"/>
      <c r="I32" s="67" t="str">
        <f>IF(VLOOKUP(B32,'ﾃﾞｰﾀ項目定義'!$A$4:$E$1011,5,FALSE)=0,"",VLOOKUP(B32,'ﾃﾞｰﾀ項目定義'!$A$4:$E$1011,5,FALSE))</f>
        <v>受注側管理番号</v>
      </c>
    </row>
    <row r="33" spans="1:9" s="64" customFormat="1" ht="13.5">
      <c r="A33" s="124">
        <f t="shared" si="0"/>
        <v>30</v>
      </c>
      <c r="B33" s="77">
        <v>27318</v>
      </c>
      <c r="C33" s="77" t="str">
        <f>VLOOKUP(B33,'ﾃﾞｰﾀ項目定義'!$A$4:$E$1011,2,FALSE)</f>
        <v>受注者承認番号</v>
      </c>
      <c r="D33" s="78" t="str">
        <f>VLOOKUP(B33,'ﾃﾞｰﾀ項目定義'!$A$4:$E$1011,3,FALSE)</f>
        <v>23</v>
      </c>
      <c r="E33" s="78" t="str">
        <f>VLOOKUP(B33,'ﾃﾞｰﾀ項目定義'!$A$4:$E$1011,4,FALSE)</f>
        <v>X</v>
      </c>
      <c r="F33" s="78">
        <v>2</v>
      </c>
      <c r="G33" s="78"/>
      <c r="H33" s="78"/>
      <c r="I33" s="67" t="str">
        <f>IF(VLOOKUP(B33,'ﾃﾞｰﾀ項目定義'!$A$4:$E$1011,5,FALSE)=0,"",VLOOKUP(B33,'ﾃﾞｰﾀ項目定義'!$A$4:$E$1011,5,FALSE))</f>
        <v>返品または増減価に対する受注側承認番号</v>
      </c>
    </row>
    <row r="34" spans="1:9" ht="13.5">
      <c r="A34" s="124">
        <f t="shared" si="0"/>
        <v>31</v>
      </c>
      <c r="B34" s="77">
        <v>27356</v>
      </c>
      <c r="C34" s="77" t="str">
        <f>VLOOKUP(B34,'ﾃﾞｰﾀ項目定義'!$A$4:$E$1011,2,FALSE)</f>
        <v>返品入荷番号</v>
      </c>
      <c r="D34" s="78">
        <f>VLOOKUP(B34,'ﾃﾞｰﾀ項目定義'!$A$4:$E$1011,3,FALSE)</f>
        <v>23</v>
      </c>
      <c r="E34" s="78" t="str">
        <f>VLOOKUP(B34,'ﾃﾞｰﾀ項目定義'!$A$4:$E$1011,4,FALSE)</f>
        <v>X</v>
      </c>
      <c r="F34" s="78">
        <v>2</v>
      </c>
      <c r="G34" s="78"/>
      <c r="H34" s="78"/>
      <c r="I34" s="67" t="str">
        <f>IF(VLOOKUP(B34,'ﾃﾞｰﾀ項目定義'!$A$4:$E$1011,5,FALSE)=0,"",VLOOKUP(B34,'ﾃﾞｰﾀ項目定義'!$A$4:$E$1011,5,FALSE))</f>
        <v>受注側返品入荷管理番号</v>
      </c>
    </row>
    <row r="35" spans="1:9" ht="13.5">
      <c r="A35" s="124">
        <f t="shared" si="0"/>
        <v>32</v>
      </c>
      <c r="B35" s="77">
        <v>27325</v>
      </c>
      <c r="C35" s="77" t="str">
        <f>VLOOKUP(B35,'ﾃﾞｰﾀ項目定義'!$A$4:$E$1011,2,FALSE)</f>
        <v>返品入荷明細行番号</v>
      </c>
      <c r="D35" s="78">
        <f>VLOOKUP(B35,'ﾃﾞｰﾀ項目定義'!$A$4:$E$1011,3,FALSE)</f>
        <v>4</v>
      </c>
      <c r="E35" s="78">
        <f>VLOOKUP(B35,'ﾃﾞｰﾀ項目定義'!$A$4:$E$1011,4,FALSE)</f>
        <v>9</v>
      </c>
      <c r="F35" s="78">
        <v>2</v>
      </c>
      <c r="G35" s="78" t="s">
        <v>400</v>
      </c>
      <c r="H35" s="78">
        <v>50</v>
      </c>
      <c r="I35" s="67" t="str">
        <f>IF(VLOOKUP(B35,'ﾃﾞｰﾀ項目定義'!$A$4:$E$1011,5,FALSE)=0,"",VLOOKUP(B35,'ﾃﾞｰﾀ項目定義'!$A$4:$E$1011,5,FALSE))</f>
        <v>受注者の変品入荷明細管理番号とする</v>
      </c>
    </row>
    <row r="36" spans="1:9" ht="13.5">
      <c r="A36" s="124">
        <f t="shared" si="0"/>
        <v>33</v>
      </c>
      <c r="B36" s="77">
        <v>27323</v>
      </c>
      <c r="C36" s="77" t="str">
        <f>VLOOKUP(B36,'ﾃﾞｰﾀ項目定義'!$A$4:$E$1011,2,FALSE)</f>
        <v>返品出荷明細行番号</v>
      </c>
      <c r="D36" s="78">
        <f>VLOOKUP(B36,'ﾃﾞｰﾀ項目定義'!$A$4:$E$1011,3,FALSE)</f>
        <v>4</v>
      </c>
      <c r="E36" s="78">
        <f>VLOOKUP(B36,'ﾃﾞｰﾀ項目定義'!$A$4:$E$1011,4,FALSE)</f>
        <v>9</v>
      </c>
      <c r="F36" s="78">
        <v>2</v>
      </c>
      <c r="G36" s="78" t="s">
        <v>400</v>
      </c>
      <c r="H36" s="78"/>
      <c r="I36" s="67" t="str">
        <f>IF(VLOOKUP(B36,'ﾃﾞｰﾀ項目定義'!$A$4:$E$1011,5,FALSE)=0,"",VLOOKUP(B36,'ﾃﾞｰﾀ項目定義'!$A$4:$E$1011,5,FALSE))</f>
        <v>返品出荷情報に含まれる明細を識別するための番号。1から昇順に付番。</v>
      </c>
    </row>
    <row r="37" spans="1:9" ht="13.5">
      <c r="A37" s="124">
        <f t="shared" si="0"/>
        <v>34</v>
      </c>
      <c r="B37" s="77">
        <v>27317</v>
      </c>
      <c r="C37" s="77" t="str">
        <f>VLOOKUP(B37,'ﾃﾞｰﾀ項目定義'!$A$4:$E$1011,2,FALSE)</f>
        <v>返品依頼明細行番号</v>
      </c>
      <c r="D37" s="78">
        <f>VLOOKUP(B37,'ﾃﾞｰﾀ項目定義'!$A$4:$E$1011,3,FALSE)</f>
        <v>4</v>
      </c>
      <c r="E37" s="78">
        <f>VLOOKUP(B37,'ﾃﾞｰﾀ項目定義'!$A$4:$E$1011,4,FALSE)</f>
        <v>9</v>
      </c>
      <c r="F37" s="78">
        <v>2</v>
      </c>
      <c r="G37" s="78" t="s">
        <v>400</v>
      </c>
      <c r="H37" s="78"/>
      <c r="I37" s="67" t="str">
        <f>IF(VLOOKUP(B37,'ﾃﾞｰﾀ項目定義'!$A$4:$E$1011,5,FALSE)=0,"",VLOOKUP(B37,'ﾃﾞｰﾀ項目定義'!$A$4:$E$1011,5,FALSE))</f>
        <v>返品依頼情報に含まれる明細を識別するための番号。1から昇順に付番。</v>
      </c>
    </row>
    <row r="38" spans="1:9" ht="27">
      <c r="A38" s="124">
        <f t="shared" si="0"/>
        <v>35</v>
      </c>
      <c r="B38" s="77">
        <v>27321</v>
      </c>
      <c r="C38" s="77" t="str">
        <f>VLOOKUP(B38,'ﾃﾞｰﾀ項目定義'!$A$4:$E$1011,2,FALSE)</f>
        <v>返品理由コード</v>
      </c>
      <c r="D38" s="78">
        <f>VLOOKUP(B38,'ﾃﾞｰﾀ項目定義'!$A$4:$E$1011,3,FALSE)</f>
        <v>2</v>
      </c>
      <c r="E38" s="78" t="str">
        <f>VLOOKUP(B38,'ﾃﾞｰﾀ項目定義'!$A$4:$E$1011,4,FALSE)</f>
        <v>X</v>
      </c>
      <c r="F38" s="78">
        <v>2</v>
      </c>
      <c r="G38" s="78" t="s">
        <v>400</v>
      </c>
      <c r="H38" s="78"/>
      <c r="I38" s="67" t="str">
        <f>IF(VLOOKUP(B38,'ﾃﾞｰﾀ項目定義'!$A$4:$E$1011,5,FALSE)=0,"",VLOOKUP(B38,'ﾃﾞｰﾀ項目定義'!$A$4:$E$1011,5,FALSE))</f>
        <v>01:初期不良(ﾊｰﾄﾞ) 02:ﾊﾟｯｹｰｼﾞ不良 03:ﾊﾞｸﾞ回収: 04:ﾊﾞｰｼﾞｮﾝｱｯﾌﾟ回収 
05:誤納品 99:その他返品</v>
      </c>
    </row>
    <row r="39" spans="1:9" s="64" customFormat="1" ht="13.5">
      <c r="A39" s="124">
        <f t="shared" si="0"/>
        <v>36</v>
      </c>
      <c r="B39" s="77">
        <v>27326</v>
      </c>
      <c r="C39" s="77" t="str">
        <f>VLOOKUP(B39,'ﾃﾞｰﾀ項目定義'!$A$4:$E$1011,2,FALSE)</f>
        <v>返品理由内容</v>
      </c>
      <c r="D39" s="78">
        <f>VLOOKUP(B39,'ﾃﾞｰﾀ項目定義'!$A$4:$E$1011,3,FALSE)</f>
        <v>50</v>
      </c>
      <c r="E39" s="78" t="str">
        <f>VLOOKUP(B39,'ﾃﾞｰﾀ項目定義'!$A$4:$E$1011,4,FALSE)</f>
        <v>K</v>
      </c>
      <c r="F39" s="78"/>
      <c r="G39" s="78" t="s">
        <v>1055</v>
      </c>
      <c r="H39" s="78"/>
      <c r="I39" s="67" t="str">
        <f>IF(VLOOKUP(B39,'ﾃﾞｰﾀ項目定義'!$A$4:$E$1011,5,FALSE)=0,"",VLOOKUP(B39,'ﾃﾞｰﾀ項目定義'!$A$4:$E$1011,5,FALSE))</f>
        <v>返品する理由を述べた文章。</v>
      </c>
    </row>
    <row r="40" spans="1:9" ht="13.5">
      <c r="A40" s="124">
        <f t="shared" si="0"/>
        <v>37</v>
      </c>
      <c r="B40" s="77">
        <v>27028</v>
      </c>
      <c r="C40" s="77" t="str">
        <f>VLOOKUP(B40,'ﾃﾞｰﾀ項目定義'!$A$4:$E$1011,2,FALSE)</f>
        <v>出荷明細行番号</v>
      </c>
      <c r="D40" s="78">
        <f>VLOOKUP(B40,'ﾃﾞｰﾀ項目定義'!$A$4:$E$1011,3,FALSE)</f>
        <v>4</v>
      </c>
      <c r="E40" s="78">
        <f>VLOOKUP(B40,'ﾃﾞｰﾀ項目定義'!$A$4:$E$1011,4,FALSE)</f>
        <v>9</v>
      </c>
      <c r="F40" s="78">
        <v>2</v>
      </c>
      <c r="G40" s="78" t="s">
        <v>401</v>
      </c>
      <c r="H40" s="78"/>
      <c r="I40" s="67" t="str">
        <f>IF(VLOOKUP(B40,'ﾃﾞｰﾀ項目定義'!$A$4:$E$1011,5,FALSE)=0,"",VLOOKUP(B40,'ﾃﾞｰﾀ項目定義'!$A$4:$E$1011,5,FALSE))</f>
        <v>出荷情報に含まれる明細を識別するための番号。1から昇順に付番。</v>
      </c>
    </row>
    <row r="41" spans="1:9" ht="13.5">
      <c r="A41" s="124">
        <f t="shared" si="0"/>
        <v>38</v>
      </c>
      <c r="B41" s="77">
        <v>27029</v>
      </c>
      <c r="C41" s="77" t="str">
        <f>VLOOKUP(B41,'ﾃﾞｰﾀ項目定義'!$A$4:$E$1011,2,FALSE)</f>
        <v>注文明細行番号</v>
      </c>
      <c r="D41" s="78">
        <f>VLOOKUP(B41,'ﾃﾞｰﾀ項目定義'!$A$4:$E$1011,3,FALSE)</f>
        <v>4</v>
      </c>
      <c r="E41" s="78">
        <f>VLOOKUP(B41,'ﾃﾞｰﾀ項目定義'!$A$4:$E$1011,4,FALSE)</f>
        <v>9</v>
      </c>
      <c r="F41" s="78">
        <v>2</v>
      </c>
      <c r="G41" s="78" t="s">
        <v>401</v>
      </c>
      <c r="H41" s="78"/>
      <c r="I41" s="67" t="str">
        <f>IF(VLOOKUP(B41,'ﾃﾞｰﾀ項目定義'!$A$4:$E$1011,5,FALSE)=0,"",VLOOKUP(B41,'ﾃﾞｰﾀ項目定義'!$A$4:$E$1011,5,FALSE))</f>
        <v>確定注文情報に含まれる明細を識別するための番号。1から昇順に付番。</v>
      </c>
    </row>
    <row r="42" spans="1:9" ht="13.5">
      <c r="A42" s="124">
        <f t="shared" si="0"/>
        <v>39</v>
      </c>
      <c r="B42" s="77">
        <v>27030</v>
      </c>
      <c r="C42" s="77" t="str">
        <f>VLOOKUP(B42,'ﾃﾞｰﾀ項目定義'!$A$4:$E$1011,2,FALSE)</f>
        <v>受注側明細行番号</v>
      </c>
      <c r="D42" s="78" t="str">
        <f>VLOOKUP(B42,'ﾃﾞｰﾀ項目定義'!$A$4:$E$1011,3,FALSE)</f>
        <v>4</v>
      </c>
      <c r="E42" s="78">
        <f>VLOOKUP(B42,'ﾃﾞｰﾀ項目定義'!$A$4:$E$1011,4,FALSE)</f>
        <v>9</v>
      </c>
      <c r="F42" s="78">
        <v>2</v>
      </c>
      <c r="G42" s="78" t="s">
        <v>401</v>
      </c>
      <c r="H42" s="78"/>
      <c r="I42" s="67" t="str">
        <f>IF(VLOOKUP(B42,'ﾃﾞｰﾀ項目定義'!$A$4:$E$1011,5,FALSE)=0,"",VLOOKUP(B42,'ﾃﾞｰﾀ項目定義'!$A$4:$E$1011,5,FALSE))</f>
        <v>受注側管理番号</v>
      </c>
    </row>
    <row r="43" spans="1:9" s="64" customFormat="1" ht="13.5">
      <c r="A43" s="124">
        <f t="shared" si="0"/>
        <v>40</v>
      </c>
      <c r="B43" s="77">
        <v>27151</v>
      </c>
      <c r="C43" s="77" t="str">
        <f>VLOOKUP(B43,'ﾃﾞｰﾀ項目定義'!$A$4:$E$1011,2,FALSE)</f>
        <v>受注明細識別子</v>
      </c>
      <c r="D43" s="78">
        <f>VLOOKUP(B43,'ﾃﾞｰﾀ項目定義'!$A$4:$E$1011,3,FALSE)</f>
        <v>10</v>
      </c>
      <c r="E43" s="78" t="str">
        <f>VLOOKUP(B43,'ﾃﾞｰﾀ項目定義'!$A$4:$E$1011,4,FALSE)</f>
        <v>X</v>
      </c>
      <c r="F43" s="200"/>
      <c r="G43" s="78" t="s">
        <v>400</v>
      </c>
      <c r="H43" s="78"/>
      <c r="I43" s="67" t="str">
        <f>IF(VLOOKUP(B43,'ﾃﾞｰﾀ項目定義'!$A$4:$E$1011,5,FALSE)=0,"",VLOOKUP(B43,'ﾃﾞｰﾀ項目定義'!$A$4:$E$1011,5,FALSE))</f>
        <v>受注側が管理する受注明細の識別子</v>
      </c>
    </row>
    <row r="44" spans="1:9" ht="13.5">
      <c r="A44" s="124">
        <f t="shared" si="0"/>
        <v>41</v>
      </c>
      <c r="B44" s="77">
        <v>27032</v>
      </c>
      <c r="C44" s="77" t="str">
        <f>VLOOKUP(B44,'ﾃﾞｰﾀ項目定義'!$A$4:$E$1011,2,FALSE)</f>
        <v>明細備考(半角）</v>
      </c>
      <c r="D44" s="78">
        <f>VLOOKUP(B44,'ﾃﾞｰﾀ項目定義'!$A$4:$E$1011,3,FALSE)</f>
        <v>30</v>
      </c>
      <c r="E44" s="78" t="str">
        <f>VLOOKUP(B44,'ﾃﾞｰﾀ項目定義'!$A$4:$E$1011,4,FALSE)</f>
        <v>X</v>
      </c>
      <c r="F44" s="78"/>
      <c r="G44" s="78" t="s">
        <v>400</v>
      </c>
      <c r="H44" s="78"/>
      <c r="I44" s="67" t="str">
        <f>IF(VLOOKUP(B44,'ﾃﾞｰﾀ項目定義'!$A$4:$E$1011,5,FALSE)=0,"",VLOOKUP(B44,'ﾃﾞｰﾀ項目定義'!$A$4:$E$1011,5,FALSE))</f>
        <v>ｶﾅ・英数字による備考。当該ﾒｯｾｰｼﾞに対するﾒｯｾｰｼﾞ作成側の追記事項</v>
      </c>
    </row>
    <row r="45" spans="1:9" ht="13.5">
      <c r="A45" s="124">
        <f t="shared" si="0"/>
        <v>42</v>
      </c>
      <c r="B45" s="77">
        <v>27033</v>
      </c>
      <c r="C45" s="77" t="str">
        <f>VLOOKUP(B45,'ﾃﾞｰﾀ項目定義'!$A$4:$E$1011,2,FALSE)</f>
        <v>明細備考(全角）</v>
      </c>
      <c r="D45" s="78">
        <f>VLOOKUP(B45,'ﾃﾞｰﾀ項目定義'!$A$4:$E$1011,3,FALSE)</f>
        <v>60</v>
      </c>
      <c r="E45" s="78" t="str">
        <f>VLOOKUP(B45,'ﾃﾞｰﾀ項目定義'!$A$4:$E$1011,4,FALSE)</f>
        <v>K</v>
      </c>
      <c r="F45" s="78"/>
      <c r="G45" s="78" t="s">
        <v>400</v>
      </c>
      <c r="H45" s="78"/>
      <c r="I45" s="67" t="str">
        <f>IF(VLOOKUP(B45,'ﾃﾞｰﾀ項目定義'!$A$4:$E$1011,5,FALSE)=0,"",VLOOKUP(B45,'ﾃﾞｰﾀ項目定義'!$A$4:$E$1011,5,FALSE))</f>
        <v>かな・漢字による備考。当該ﾒｯｾｰｼﾞに対するﾒｯｾｰｼﾞ作成側の追記事項</v>
      </c>
    </row>
    <row r="46" spans="1:9" ht="13.5">
      <c r="A46" s="124">
        <f t="shared" si="0"/>
        <v>43</v>
      </c>
      <c r="B46" s="77">
        <v>27035</v>
      </c>
      <c r="C46" s="77" t="str">
        <f>VLOOKUP(B46,'ﾃﾞｰﾀ項目定義'!$A$4:$E$1011,2,FALSE)</f>
        <v>JANｺｰﾄﾞ</v>
      </c>
      <c r="D46" s="78">
        <f>VLOOKUP(B46,'ﾃﾞｰﾀ項目定義'!$A$4:$E$1011,3,FALSE)</f>
        <v>13</v>
      </c>
      <c r="E46" s="78" t="str">
        <f>VLOOKUP(B46,'ﾃﾞｰﾀ項目定義'!$A$4:$E$1011,4,FALSE)</f>
        <v>X</v>
      </c>
      <c r="F46" s="78">
        <v>3</v>
      </c>
      <c r="G46" s="78" t="s">
        <v>400</v>
      </c>
      <c r="H46" s="78"/>
      <c r="I46" s="67" t="str">
        <f>IF(VLOOKUP(B46,'ﾃﾞｰﾀ項目定義'!$A$4:$E$1011,5,FALSE)=0,"",VLOOKUP(B46,'ﾃﾞｰﾀ項目定義'!$A$4:$E$1011,5,FALSE))</f>
        <v>ﾒｰｶｰが採番したJANｺｰﾄﾞ</v>
      </c>
    </row>
    <row r="47" spans="1:9" ht="13.5">
      <c r="A47" s="124">
        <f t="shared" si="0"/>
        <v>44</v>
      </c>
      <c r="B47" s="77">
        <v>27036</v>
      </c>
      <c r="C47" s="77" t="str">
        <f>VLOOKUP(B47,'ﾃﾞｰﾀ項目定義'!$A$4:$E$1011,2,FALSE)</f>
        <v>受注者製品ｺｰﾄﾞ</v>
      </c>
      <c r="D47" s="78">
        <f>VLOOKUP(B47,'ﾃﾞｰﾀ項目定義'!$A$4:$E$1011,3,FALSE)</f>
        <v>35</v>
      </c>
      <c r="E47" s="78" t="str">
        <f>VLOOKUP(B47,'ﾃﾞｰﾀ項目定義'!$A$4:$E$1011,4,FALSE)</f>
        <v>X</v>
      </c>
      <c r="F47" s="78">
        <v>2</v>
      </c>
      <c r="G47" s="78" t="s">
        <v>400</v>
      </c>
      <c r="H47" s="78"/>
      <c r="I47" s="67" t="str">
        <f>IF(VLOOKUP(B47,'ﾃﾞｰﾀ項目定義'!$A$4:$E$1011,5,FALSE)=0,"",VLOOKUP(B47,'ﾃﾞｰﾀ項目定義'!$A$4:$E$1011,5,FALSE))</f>
        <v>受注側が採番した製品の管理番号</v>
      </c>
    </row>
    <row r="48" spans="1:9" s="64" customFormat="1" ht="13.5">
      <c r="A48" s="124">
        <f t="shared" si="0"/>
        <v>45</v>
      </c>
      <c r="B48" s="77">
        <v>27331</v>
      </c>
      <c r="C48" s="77" t="str">
        <f>VLOOKUP(B48,'ﾃﾞｰﾀ項目定義'!$A$4:$E$1011,2,FALSE)</f>
        <v>発注者製品ｺｰﾄﾞ</v>
      </c>
      <c r="D48" s="78">
        <f>VLOOKUP(B48,'ﾃﾞｰﾀ項目定義'!$A$4:$E$1011,3,FALSE)</f>
        <v>35</v>
      </c>
      <c r="E48" s="78" t="str">
        <f>VLOOKUP(B48,'ﾃﾞｰﾀ項目定義'!$A$4:$E$1011,4,FALSE)</f>
        <v>X</v>
      </c>
      <c r="F48" s="78"/>
      <c r="G48" s="78" t="s">
        <v>1055</v>
      </c>
      <c r="H48" s="78"/>
      <c r="I48" s="67" t="str">
        <f>IF(VLOOKUP(B48,'ﾃﾞｰﾀ項目定義'!$A$4:$E$1011,5,FALSE)=0,"",VLOOKUP(B48,'ﾃﾞｰﾀ項目定義'!$A$4:$E$1011,5,FALSE))</f>
        <v>発注側が採番した製品の管理番号</v>
      </c>
    </row>
    <row r="49" spans="1:9" ht="13.5">
      <c r="A49" s="124">
        <f t="shared" si="0"/>
        <v>46</v>
      </c>
      <c r="B49" s="77">
        <v>27037</v>
      </c>
      <c r="C49" s="77" t="str">
        <f>VLOOKUP(B49,'ﾃﾞｰﾀ項目定義'!$A$4:$E$1011,2,FALSE)</f>
        <v>EANｺ-ﾄﾞ</v>
      </c>
      <c r="D49" s="78">
        <f>VLOOKUP(B49,'ﾃﾞｰﾀ項目定義'!$A$4:$E$1011,3,FALSE)</f>
        <v>13</v>
      </c>
      <c r="E49" s="78" t="str">
        <f>VLOOKUP(B49,'ﾃﾞｰﾀ項目定義'!$A$4:$E$1011,4,FALSE)</f>
        <v>X</v>
      </c>
      <c r="F49" s="78"/>
      <c r="G49" s="78" t="s">
        <v>400</v>
      </c>
      <c r="H49" s="78"/>
      <c r="I49" s="67" t="str">
        <f>IF(VLOOKUP(B49,'ﾃﾞｰﾀ項目定義'!$A$4:$E$1011,5,FALSE)=0,"",VLOOKUP(B49,'ﾃﾞｰﾀ項目定義'!$A$4:$E$1011,5,FALSE))</f>
        <v>ﾒｰｶｰが採番したEANｺｰﾄﾞ（海外製品）</v>
      </c>
    </row>
    <row r="50" spans="1:9" ht="13.5">
      <c r="A50" s="124">
        <f t="shared" si="0"/>
        <v>47</v>
      </c>
      <c r="B50" s="77">
        <v>27038</v>
      </c>
      <c r="C50" s="77" t="str">
        <f>VLOOKUP(B50,'ﾃﾞｰﾀ項目定義'!$A$4:$E$1011,2,FALSE)</f>
        <v>UPCｺ-ﾄﾞ</v>
      </c>
      <c r="D50" s="78">
        <f>VLOOKUP(B50,'ﾃﾞｰﾀ項目定義'!$A$4:$E$1011,3,FALSE)</f>
        <v>13</v>
      </c>
      <c r="E50" s="78" t="str">
        <f>VLOOKUP(B50,'ﾃﾞｰﾀ項目定義'!$A$4:$E$1011,4,FALSE)</f>
        <v>X</v>
      </c>
      <c r="F50" s="78"/>
      <c r="G50" s="78" t="s">
        <v>400</v>
      </c>
      <c r="H50" s="78"/>
      <c r="I50" s="67" t="str">
        <f>IF(VLOOKUP(B50,'ﾃﾞｰﾀ項目定義'!$A$4:$E$1011,5,FALSE)=0,"",VLOOKUP(B50,'ﾃﾞｰﾀ項目定義'!$A$4:$E$1011,5,FALSE))</f>
        <v>ﾒｰｶｰが採番したUPCｺｰﾄﾞ（米国製品）。先頭にゼロを付加する。</v>
      </c>
    </row>
    <row r="51" spans="1:9" ht="13.5">
      <c r="A51" s="124">
        <f t="shared" si="0"/>
        <v>48</v>
      </c>
      <c r="B51" s="77">
        <v>27039</v>
      </c>
      <c r="C51" s="77" t="str">
        <f>VLOOKUP(B51,'ﾃﾞｰﾀ項目定義'!$A$4:$E$1011,2,FALSE)</f>
        <v>ISBNｺ-ﾄﾞ</v>
      </c>
      <c r="D51" s="78">
        <f>VLOOKUP(B51,'ﾃﾞｰﾀ項目定義'!$A$4:$E$1011,3,FALSE)</f>
        <v>13</v>
      </c>
      <c r="E51" s="78" t="str">
        <f>VLOOKUP(B51,'ﾃﾞｰﾀ項目定義'!$A$4:$E$1011,4,FALSE)</f>
        <v>X</v>
      </c>
      <c r="F51" s="78"/>
      <c r="G51" s="78" t="s">
        <v>400</v>
      </c>
      <c r="H51" s="78"/>
      <c r="I51" s="67" t="str">
        <f>IF(VLOOKUP(B51,'ﾃﾞｰﾀ項目定義'!$A$4:$E$1011,5,FALSE)=0,"",VLOOKUP(B51,'ﾃﾞｰﾀ項目定義'!$A$4:$E$1011,5,FALSE))</f>
        <v>ﾒｰｶｰが採番したISBNｺｰﾄﾞ</v>
      </c>
    </row>
    <row r="52" spans="1:9" s="64" customFormat="1" ht="13.5">
      <c r="A52" s="124">
        <f t="shared" si="0"/>
        <v>49</v>
      </c>
      <c r="B52" s="77">
        <v>27040</v>
      </c>
      <c r="C52" s="77" t="str">
        <f>VLOOKUP(B52,'ﾃﾞｰﾀ項目定義'!$A$4:$E$1011,2,FALSE)</f>
        <v>製品名(全角）</v>
      </c>
      <c r="D52" s="78" t="str">
        <f>VLOOKUP(B52,'ﾃﾞｰﾀ項目定義'!$A$4:$E$1011,3,FALSE)</f>
        <v>80</v>
      </c>
      <c r="E52" s="78" t="str">
        <f>VLOOKUP(B52,'ﾃﾞｰﾀ項目定義'!$A$4:$E$1011,4,FALSE)</f>
        <v>K</v>
      </c>
      <c r="F52" s="78"/>
      <c r="G52" s="78" t="s">
        <v>400</v>
      </c>
      <c r="H52" s="78"/>
      <c r="I52" s="67" t="str">
        <f>IF(VLOOKUP(B52,'ﾃﾞｰﾀ項目定義'!$A$4:$E$1011,5,FALSE)=0,"",VLOOKUP(B52,'ﾃﾞｰﾀ項目定義'!$A$4:$E$1011,5,FALSE))</f>
        <v>製品名称(漢字):商品ｶﾀﾛｸﾞにおける略称</v>
      </c>
    </row>
    <row r="53" spans="1:9" s="64" customFormat="1" ht="13.5">
      <c r="A53" s="124">
        <f t="shared" si="0"/>
        <v>50</v>
      </c>
      <c r="B53" s="77">
        <v>27041</v>
      </c>
      <c r="C53" s="77" t="str">
        <f>VLOOKUP(B53,'ﾃﾞｰﾀ項目定義'!$A$4:$E$1011,2,FALSE)</f>
        <v>製品名(半角）</v>
      </c>
      <c r="D53" s="78" t="str">
        <f>VLOOKUP(B53,'ﾃﾞｰﾀ項目定義'!$A$4:$E$1011,3,FALSE)</f>
        <v>40</v>
      </c>
      <c r="E53" s="78" t="str">
        <f>VLOOKUP(B53,'ﾃﾞｰﾀ項目定義'!$A$4:$E$1011,4,FALSE)</f>
        <v>X</v>
      </c>
      <c r="F53" s="78"/>
      <c r="G53" s="78" t="s">
        <v>400</v>
      </c>
      <c r="H53" s="78"/>
      <c r="I53" s="67" t="str">
        <f>IF(VLOOKUP(B53,'ﾃﾞｰﾀ項目定義'!$A$4:$E$1011,5,FALSE)=0,"",VLOOKUP(B53,'ﾃﾞｰﾀ項目定義'!$A$4:$E$1011,5,FALSE))</f>
        <v>製品名称(ｼﾝｸﾞﾙ文字):商品ｶﾀﾛｸﾞにおける略称</v>
      </c>
    </row>
    <row r="54" spans="1:9" ht="13.5">
      <c r="A54" s="124">
        <f t="shared" si="0"/>
        <v>51</v>
      </c>
      <c r="B54" s="77">
        <v>27352</v>
      </c>
      <c r="C54" s="77" t="str">
        <f>VLOOKUP(B54,'ﾃﾞｰﾀ項目定義'!$A$4:$E$1011,2,FALSE)</f>
        <v>返品承認単価</v>
      </c>
      <c r="D54" s="78" t="str">
        <f>VLOOKUP(B54,'ﾃﾞｰﾀ項目定義'!$A$4:$E$1011,3,FALSE)</f>
        <v>12V(3)</v>
      </c>
      <c r="E54" s="78">
        <f>VLOOKUP(B54,'ﾃﾞｰﾀ項目定義'!$A$4:$E$1011,4,FALSE)</f>
        <v>9</v>
      </c>
      <c r="F54" s="78"/>
      <c r="G54" s="78" t="s">
        <v>400</v>
      </c>
      <c r="H54" s="78"/>
      <c r="I54" s="67" t="str">
        <f>IF(VLOOKUP(B54,'ﾃﾞｰﾀ項目定義'!$A$4:$E$1011,5,FALSE)=0,"",VLOOKUP(B54,'ﾃﾞｰﾀ項目定義'!$A$4:$E$1011,5,FALSE))</f>
        <v>受注者が発注者からの返品依頼を承認した商品の単価</v>
      </c>
    </row>
    <row r="55" spans="1:9" s="64" customFormat="1" ht="13.5">
      <c r="A55" s="124">
        <f>SUM(A54+1)</f>
        <v>52</v>
      </c>
      <c r="B55" s="77">
        <v>27048</v>
      </c>
      <c r="C55" s="77" t="str">
        <f>VLOOKUP(B55,'ﾃﾞｰﾀ項目定義'!$A$4:$E$1011,2,FALSE)</f>
        <v>注文数量</v>
      </c>
      <c r="D55" s="78">
        <f>VLOOKUP(B55,'ﾃﾞｰﾀ項目定義'!$A$4:$E$1011,3,FALSE)</f>
        <v>9</v>
      </c>
      <c r="E55" s="78" t="str">
        <f>VLOOKUP(B55,'ﾃﾞｰﾀ項目定義'!$A$4:$E$1011,4,FALSE)</f>
        <v>9</v>
      </c>
      <c r="F55" s="200"/>
      <c r="G55" s="78" t="s">
        <v>1055</v>
      </c>
      <c r="H55" s="78"/>
      <c r="I55" s="67" t="str">
        <f>IF(VLOOKUP(B55,'ﾃﾞｰﾀ項目定義'!$A$4:$E$1011,5,FALSE)=0,"",VLOOKUP(B55,'ﾃﾞｰﾀ項目定義'!$A$4:$E$1011,5,FALSE))</f>
        <v>受発注数量</v>
      </c>
    </row>
    <row r="56" spans="1:9" s="64" customFormat="1" ht="13.5">
      <c r="A56" s="89">
        <f>SUM(A55+1)</f>
        <v>53</v>
      </c>
      <c r="B56" s="77">
        <v>27050</v>
      </c>
      <c r="C56" s="77" t="str">
        <f>VLOOKUP(B56,'ﾃﾞｰﾀ項目定義'!$A$4:$E$1011,2,FALSE)</f>
        <v>出荷数量</v>
      </c>
      <c r="D56" s="78">
        <f>VLOOKUP(B56,'ﾃﾞｰﾀ項目定義'!$A$4:$E$1011,3,FALSE)</f>
        <v>9</v>
      </c>
      <c r="E56" s="78" t="str">
        <f>VLOOKUP(B56,'ﾃﾞｰﾀ項目定義'!$A$4:$E$1011,4,FALSE)</f>
        <v>9</v>
      </c>
      <c r="F56" s="78"/>
      <c r="G56" s="78" t="s">
        <v>1055</v>
      </c>
      <c r="H56" s="78"/>
      <c r="I56" s="67" t="str">
        <f>IF(VLOOKUP(B56,'ﾃﾞｰﾀ項目定義'!$A$4:$E$1011,5,FALSE)=0,"",VLOOKUP(B56,'ﾃﾞｰﾀ項目定義'!$A$4:$E$1011,5,FALSE))</f>
        <v>今回出荷数量</v>
      </c>
    </row>
    <row r="57" spans="1:9" s="207" customFormat="1" ht="13.5">
      <c r="A57" s="206">
        <f>SUM(A56+1)</f>
        <v>54</v>
      </c>
      <c r="B57" s="86">
        <v>27357</v>
      </c>
      <c r="C57" s="86" t="str">
        <f>VLOOKUP(B57,'ﾃﾞｰﾀ項目定義'!$A$4:$E$1011,2,FALSE)</f>
        <v>返品入荷数量</v>
      </c>
      <c r="D57" s="200">
        <f>VLOOKUP(B57,'ﾃﾞｰﾀ項目定義'!$A$4:$E$1011,3,FALSE)</f>
        <v>9</v>
      </c>
      <c r="E57" s="200">
        <f>VLOOKUP(B57,'ﾃﾞｰﾀ項目定義'!$A$4:$E$1011,4,FALSE)</f>
        <v>9</v>
      </c>
      <c r="F57" s="200">
        <v>2</v>
      </c>
      <c r="G57" s="200" t="s">
        <v>400</v>
      </c>
      <c r="H57" s="200"/>
      <c r="I57" s="90" t="str">
        <f>IF(VLOOKUP(B57,'ﾃﾞｰﾀ項目定義'!$A$4:$E$1011,5,FALSE)=0,"",VLOOKUP(B57,'ﾃﾞｰﾀ項目定義'!$A$4:$E$1011,5,FALSE))</f>
        <v>発注者から返品された数量</v>
      </c>
    </row>
    <row r="58" spans="1:9" ht="13.5">
      <c r="A58" s="124">
        <f>SUM(A57+1)</f>
        <v>55</v>
      </c>
      <c r="B58" s="86">
        <v>27358</v>
      </c>
      <c r="C58" s="86" t="str">
        <f>VLOOKUP(B58,'ﾃﾞｰﾀ項目定義'!$A$4:$E$1011,2,FALSE)</f>
        <v>返品入荷金額</v>
      </c>
      <c r="D58" s="200">
        <f>VLOOKUP(B58,'ﾃﾞｰﾀ項目定義'!$A$4:$E$1011,3,FALSE)</f>
        <v>13</v>
      </c>
      <c r="E58" s="200">
        <f>VLOOKUP(B58,'ﾃﾞｰﾀ項目定義'!$A$4:$E$1011,4,FALSE)</f>
        <v>9</v>
      </c>
      <c r="F58" s="200">
        <v>2</v>
      </c>
      <c r="G58" s="200" t="s">
        <v>400</v>
      </c>
      <c r="H58" s="200"/>
      <c r="I58" s="90" t="str">
        <f>IF(VLOOKUP(B58,'ﾃﾞｰﾀ項目定義'!$A$4:$E$1011,5,FALSE)=0,"",VLOOKUP(B58,'ﾃﾞｰﾀ項目定義'!$A$4:$E$1011,5,FALSE))</f>
        <v>発注者から返品された金額</v>
      </c>
    </row>
    <row r="59" spans="1:9" ht="13.5">
      <c r="A59" s="124">
        <f t="shared" si="0"/>
        <v>56</v>
      </c>
      <c r="B59" s="77">
        <v>27324</v>
      </c>
      <c r="C59" s="77" t="str">
        <f>VLOOKUP(B59,'ﾃﾞｰﾀ項目定義'!$A$4:$E$1011,2,FALSE)</f>
        <v>返品入荷日</v>
      </c>
      <c r="D59" s="78">
        <f>VLOOKUP(B59,'ﾃﾞｰﾀ項目定義'!$A$4:$E$1011,3,FALSE)</f>
        <v>8</v>
      </c>
      <c r="E59" s="78" t="str">
        <f>VLOOKUP(B59,'ﾃﾞｰﾀ項目定義'!$A$4:$E$1011,4,FALSE)</f>
        <v>Y</v>
      </c>
      <c r="F59" s="78"/>
      <c r="G59" s="78" t="s">
        <v>401</v>
      </c>
      <c r="H59" s="78"/>
      <c r="I59" s="67" t="str">
        <f>IF(VLOOKUP(B59,'ﾃﾞｰﾀ項目定義'!$A$4:$E$1011,5,FALSE)=0,"",VLOOKUP(B59,'ﾃﾞｰﾀ項目定義'!$A$4:$E$1011,5,FALSE))</f>
        <v>受注者が入荷処理を行なった日付</v>
      </c>
    </row>
    <row r="60" spans="1:9" s="64" customFormat="1" ht="14.25" thickBot="1">
      <c r="A60" s="193">
        <f>SUM(A59+1)</f>
        <v>57</v>
      </c>
      <c r="B60" s="117">
        <v>27330</v>
      </c>
      <c r="C60" s="118" t="str">
        <f>VLOOKUP(B60,'ﾃﾞｰﾀ項目定義'!$A$4:$E$1011,2,FALSE)</f>
        <v>自由使用欄</v>
      </c>
      <c r="D60" s="119">
        <f>VLOOKUP(B60,'ﾃﾞｰﾀ項目定義'!$A$4:$E$1011,3,FALSE)</f>
        <v>30</v>
      </c>
      <c r="E60" s="119" t="str">
        <f>VLOOKUP(B60,'ﾃﾞｰﾀ項目定義'!$A$4:$E$1011,4,FALSE)</f>
        <v>X</v>
      </c>
      <c r="F60" s="118"/>
      <c r="G60" s="119" t="s">
        <v>402</v>
      </c>
      <c r="H60" s="119">
        <v>50</v>
      </c>
      <c r="I60" s="120" t="str">
        <f>IF(VLOOKUP(B60,'ﾃﾞｰﾀ項目定義'!$A$4:$E$1011,5,FALSE)=0,"",VLOOKUP(B60,'ﾃﾞｰﾀ項目定義'!$A$4:$E$1011,5,FALSE))</f>
        <v>ﾏﾙﾁ明細。１明細には１情報として使用し、１明細内に複数の情報をセットしない。</v>
      </c>
    </row>
  </sheetData>
  <printOptions/>
  <pageMargins left="0.5905511811023623" right="0.5905511811023623" top="0.5905511811023623" bottom="0.7874015748031497" header="0.3937007874015748" footer="0.3937007874015748"/>
  <pageSetup fitToHeight="3" fitToWidth="1" horizontalDpi="300" verticalDpi="300" orientation="landscape" paperSize="9" r:id="rId1"/>
  <headerFooter alignWithMargins="0">
    <oddHeader>&amp;R印刷日：&amp;D</oddHeader>
    <oddFooter>&amp;C&amp;P / &amp;N ﾍﾟｰｼﾞ</oddFooter>
  </headerFooter>
</worksheet>
</file>

<file path=xl/worksheets/sheet18.xml><?xml version="1.0" encoding="utf-8"?>
<worksheet xmlns="http://schemas.openxmlformats.org/spreadsheetml/2006/main" xmlns:r="http://schemas.openxmlformats.org/officeDocument/2006/relationships">
  <dimension ref="A1:B64"/>
  <sheetViews>
    <sheetView zoomScale="80" zoomScaleNormal="80" workbookViewId="0" topLeftCell="A1">
      <selection activeCell="K39" sqref="K39"/>
    </sheetView>
  </sheetViews>
  <sheetFormatPr defaultColWidth="9.00390625" defaultRowHeight="13.5"/>
  <sheetData>
    <row r="1" ht="18.75">
      <c r="A1" s="37" t="s">
        <v>250</v>
      </c>
    </row>
    <row r="2" ht="13.5" customHeight="1">
      <c r="A2" s="7"/>
    </row>
    <row r="3" ht="17.25">
      <c r="A3" s="49" t="s">
        <v>228</v>
      </c>
    </row>
    <row r="4" ht="13.5">
      <c r="A4" s="7" t="s">
        <v>230</v>
      </c>
    </row>
    <row r="5" ht="13.5" customHeight="1">
      <c r="A5" s="7"/>
    </row>
    <row r="24" ht="13.5">
      <c r="B24" s="1" t="s">
        <v>229</v>
      </c>
    </row>
    <row r="25" ht="13.5">
      <c r="B25" s="1"/>
    </row>
    <row r="26" ht="13.5">
      <c r="B26" s="1"/>
    </row>
    <row r="28" ht="17.25">
      <c r="A28" s="50" t="s">
        <v>233</v>
      </c>
    </row>
    <row r="29" ht="13.5">
      <c r="A29" s="51" t="s">
        <v>231</v>
      </c>
    </row>
    <row r="45" ht="13.5">
      <c r="B45" s="1" t="s">
        <v>234</v>
      </c>
    </row>
    <row r="47" ht="17.25">
      <c r="A47" s="50" t="s">
        <v>235</v>
      </c>
    </row>
    <row r="48" ht="13.5">
      <c r="A48" s="7" t="s">
        <v>236</v>
      </c>
    </row>
    <row r="64" ht="13.5">
      <c r="B64" s="1" t="s">
        <v>234</v>
      </c>
    </row>
  </sheetData>
  <printOptions/>
  <pageMargins left="0.7874015748031497" right="0.7874015748031497" top="0.984251968503937" bottom="0.7874015748031497" header="0.3937007874015748" footer="0.3937007874015748"/>
  <pageSetup horizontalDpi="600" verticalDpi="600" orientation="portrait" paperSize="9" r:id="rId2"/>
  <headerFooter alignWithMargins="0">
    <oddHeader>&amp;R印刷日：&amp;D</oddHeader>
    <oddFooter>&amp;C&amp;P / &amp;N ﾍﾟｰｼﾞ</oddFooter>
  </headerFooter>
  <rowBreaks count="1" manualBreakCount="1">
    <brk id="45" max="255" man="1"/>
  </rowBreaks>
  <drawing r:id="rId1"/>
</worksheet>
</file>

<file path=xl/worksheets/sheet19.xml><?xml version="1.0" encoding="utf-8"?>
<worksheet xmlns="http://schemas.openxmlformats.org/spreadsheetml/2006/main" xmlns:r="http://schemas.openxmlformats.org/officeDocument/2006/relationships">
  <sheetPr>
    <pageSetUpPr fitToPage="1"/>
  </sheetPr>
  <dimension ref="A1:I52"/>
  <sheetViews>
    <sheetView zoomScale="80" zoomScaleNormal="80" workbookViewId="0" topLeftCell="A1">
      <pane ySplit="3" topLeftCell="BM26" activePane="bottomLeft" state="frozen"/>
      <selection pane="topLeft" activeCell="A1" sqref="A1"/>
      <selection pane="bottomLeft" activeCell="B46" sqref="B46"/>
    </sheetView>
  </sheetViews>
  <sheetFormatPr defaultColWidth="9.00390625" defaultRowHeight="13.5"/>
  <cols>
    <col min="1" max="1" width="4.125" style="142" customWidth="1"/>
    <col min="2" max="2" width="5.625" style="142" customWidth="1"/>
    <col min="3" max="3" width="28.50390625" style="216" customWidth="1"/>
    <col min="4" max="4" width="6.625" style="142" bestFit="1" customWidth="1"/>
    <col min="5" max="6" width="5.125" style="142" bestFit="1" customWidth="1"/>
    <col min="7" max="8" width="5.25390625" style="142" customWidth="1"/>
    <col min="9" max="9" width="70.625" style="163" customWidth="1"/>
    <col min="10" max="16384" width="9.00390625" style="142" customWidth="1"/>
  </cols>
  <sheetData>
    <row r="1" spans="1:9" s="69" customFormat="1" ht="17.25">
      <c r="A1" s="17" t="str">
        <f>ﾒｯｾｰｼﾞﾌﾛｰ!F39</f>
        <v>請求ヘッダー情報</v>
      </c>
      <c r="B1" s="4"/>
      <c r="C1" s="216"/>
      <c r="D1" s="5"/>
      <c r="E1" s="5"/>
      <c r="F1" s="5"/>
      <c r="G1" s="5"/>
      <c r="H1" s="5"/>
      <c r="I1" s="156" t="str">
        <f>'ﾃﾞｰﾀ項目定義'!$E$1</f>
        <v>ＢＰＩＤ ＝ ＨＷＳＷ００１Ａ</v>
      </c>
    </row>
    <row r="2" spans="3:9" s="69" customFormat="1" ht="18" thickBot="1">
      <c r="C2" s="216"/>
      <c r="I2" s="157" t="str">
        <f>'ﾒｯｾｰｼﾞ一覧'!B91&amp;'ﾒｯｾｰｼﾞ一覧'!E91</f>
        <v>情報区分コード ＝ ０８１０</v>
      </c>
    </row>
    <row r="3" spans="1:9" s="64" customFormat="1" ht="27.75" customHeight="1" thickBot="1">
      <c r="A3" s="127" t="s">
        <v>915</v>
      </c>
      <c r="B3" s="70" t="s">
        <v>21</v>
      </c>
      <c r="C3" s="217" t="s">
        <v>916</v>
      </c>
      <c r="D3" s="71" t="s">
        <v>917</v>
      </c>
      <c r="E3" s="71" t="s">
        <v>918</v>
      </c>
      <c r="F3" s="71" t="s">
        <v>919</v>
      </c>
      <c r="G3" s="70" t="s">
        <v>349</v>
      </c>
      <c r="H3" s="70" t="s">
        <v>350</v>
      </c>
      <c r="I3" s="158" t="s">
        <v>920</v>
      </c>
    </row>
    <row r="4" spans="1:9" s="69" customFormat="1" ht="13.5">
      <c r="A4" s="128">
        <v>1</v>
      </c>
      <c r="B4" s="73">
        <v>27001</v>
      </c>
      <c r="C4" s="215" t="str">
        <f>VLOOKUP(B4,'ﾃﾞｰﾀ項目定義'!$A$4:$E$1089,2,FALSE)</f>
        <v>ﾃﾞｰﾀ処理番号</v>
      </c>
      <c r="D4" s="74" t="str">
        <f>VLOOKUP(B4,'ﾃﾞｰﾀ項目定義'!$A$4:$E$1089,3,FALSE)</f>
        <v>5</v>
      </c>
      <c r="E4" s="74" t="str">
        <f>VLOOKUP(B4,'ﾃﾞｰﾀ項目定義'!$A$4:$E$1089,4,FALSE)</f>
        <v>9</v>
      </c>
      <c r="F4" s="75">
        <v>3</v>
      </c>
      <c r="G4" s="75"/>
      <c r="H4" s="75"/>
      <c r="I4" s="159" t="str">
        <f>IF(VLOOKUP(B4,'ﾃﾞｰﾀ項目定義'!$A$4:$E$1089,5,FALSE)=0,"",VLOOKUP(B4,'ﾃﾞｰﾀ項目定義'!$A$4:$E$1089,5,FALSE))</f>
        <v>ﾃﾞｰﾀ処理番号。受信側でﾒｯｾｰｼﾞを処理する際の順位を示す番号。</v>
      </c>
    </row>
    <row r="5" spans="1:9" s="69" customFormat="1" ht="13.5">
      <c r="A5" s="124">
        <f aca="true" t="shared" si="0" ref="A5:A51">SUM(A4+1)</f>
        <v>2</v>
      </c>
      <c r="B5" s="77">
        <v>27002</v>
      </c>
      <c r="C5" s="28" t="str">
        <f>VLOOKUP(B5,'ﾃﾞｰﾀ項目定義'!$A$4:$E$1089,2,FALSE)</f>
        <v>情報区分ｺｰﾄﾞ</v>
      </c>
      <c r="D5" s="78" t="str">
        <f>VLOOKUP(B5,'ﾃﾞｰﾀ項目定義'!$A$4:$E$1089,3,FALSE)</f>
        <v>4</v>
      </c>
      <c r="E5" s="78" t="str">
        <f>VLOOKUP(B5,'ﾃﾞｰﾀ項目定義'!$A$4:$E$1089,4,FALSE)</f>
        <v>X</v>
      </c>
      <c r="F5" s="79">
        <v>3</v>
      </c>
      <c r="G5" s="79"/>
      <c r="H5" s="79"/>
      <c r="I5" s="160" t="str">
        <f>'ﾃﾞｰﾀ項目定義'!E5&amp;" ("&amp;A1&amp;" = "&amp;'ﾒｯｾｰｼﾞ一覧'!E91&amp;")"</f>
        <v>情報の種類を示すｺｰﾄﾞ (請求ヘッダー情報 = ０８１０)</v>
      </c>
    </row>
    <row r="6" spans="1:9" s="69" customFormat="1" ht="13.5">
      <c r="A6" s="124">
        <f t="shared" si="0"/>
        <v>3</v>
      </c>
      <c r="B6" s="77">
        <v>27003</v>
      </c>
      <c r="C6" s="28" t="str">
        <f>VLOOKUP(B6,'ﾃﾞｰﾀ項目定義'!$A$4:$E$1089,2,FALSE)</f>
        <v>ﾃﾞｰﾀ作成日</v>
      </c>
      <c r="D6" s="78" t="str">
        <f>VLOOKUP(B6,'ﾃﾞｰﾀ項目定義'!$A$4:$E$1089,3,FALSE)</f>
        <v>8</v>
      </c>
      <c r="E6" s="78" t="str">
        <f>VLOOKUP(B6,'ﾃﾞｰﾀ項目定義'!$A$4:$E$1089,4,FALSE)</f>
        <v>Y</v>
      </c>
      <c r="F6" s="79">
        <v>3</v>
      </c>
      <c r="G6" s="79"/>
      <c r="H6" s="79"/>
      <c r="I6" s="160" t="str">
        <f>IF(VLOOKUP(B6,'ﾃﾞｰﾀ項目定義'!$A$4:$E$1089,5,FALSE)=0,"",VLOOKUP(B6,'ﾃﾞｰﾀ項目定義'!$A$4:$E$1089,5,FALSE))</f>
        <v>ﾃﾞｰﾀ作成生年月日</v>
      </c>
    </row>
    <row r="7" spans="1:9" s="64" customFormat="1" ht="13.5">
      <c r="A7" s="89">
        <f>SUM(A6+1)</f>
        <v>4</v>
      </c>
      <c r="B7" s="77">
        <v>27187</v>
      </c>
      <c r="C7" s="139" t="str">
        <f>VLOOKUP(B7,'ﾃﾞｰﾀ項目定義'!$A$4:$E$1011,2,FALSE)</f>
        <v>ﾃﾞｰﾀ作成時間</v>
      </c>
      <c r="D7" s="78">
        <f>VLOOKUP(B7,'ﾃﾞｰﾀ項目定義'!$A$4:$E$1011,3,FALSE)</f>
        <v>6</v>
      </c>
      <c r="E7" s="78">
        <f>VLOOKUP(B7,'ﾃﾞｰﾀ項目定義'!$A$4:$E$1011,4,FALSE)</f>
        <v>9</v>
      </c>
      <c r="F7" s="78"/>
      <c r="G7" s="78"/>
      <c r="H7" s="78"/>
      <c r="I7" s="160" t="str">
        <f>IF(VLOOKUP(B7,'ﾃﾞｰﾀ項目定義'!$A$4:$E$1011,5,FALSE)=0,"",VLOOKUP(B7,'ﾃﾞｰﾀ項目定義'!$A$4:$E$1011,5,FALSE))</f>
        <v>ﾃﾞｰﾀ作成時刻。HHMMSS（HH：00～24、MM：00～59、SS：00～59）</v>
      </c>
    </row>
    <row r="8" spans="1:9" s="69" customFormat="1" ht="13.5">
      <c r="A8" s="124">
        <f>SUM(A7+1)</f>
        <v>5</v>
      </c>
      <c r="B8" s="77">
        <v>27004</v>
      </c>
      <c r="C8" s="28" t="str">
        <f>VLOOKUP(B8,'ﾃﾞｰﾀ項目定義'!$A$4:$E$1089,2,FALSE)</f>
        <v>発注者ｺｰﾄﾞ</v>
      </c>
      <c r="D8" s="78" t="str">
        <f>VLOOKUP(B8,'ﾃﾞｰﾀ項目定義'!$A$4:$E$1089,3,FALSE)</f>
        <v>12</v>
      </c>
      <c r="E8" s="78" t="str">
        <f>VLOOKUP(B8,'ﾃﾞｰﾀ項目定義'!$A$4:$E$1089,4,FALSE)</f>
        <v>X</v>
      </c>
      <c r="F8" s="79">
        <v>3</v>
      </c>
      <c r="G8" s="79"/>
      <c r="H8" s="79"/>
      <c r="I8" s="160" t="str">
        <f>IF(VLOOKUP(B8,'ﾃﾞｰﾀ項目定義'!$A$4:$E$1089,5,FALSE)=0,"",VLOOKUP(B8,'ﾃﾞｰﾀ項目定義'!$A$4:$E$1089,5,FALSE))</f>
        <v>発注側統一企業ｺｰﾄﾞ</v>
      </c>
    </row>
    <row r="9" spans="1:9" s="69" customFormat="1" ht="13.5">
      <c r="A9" s="124">
        <f t="shared" si="0"/>
        <v>6</v>
      </c>
      <c r="B9" s="77">
        <v>27005</v>
      </c>
      <c r="C9" s="28" t="str">
        <f>VLOOKUP(B9,'ﾃﾞｰﾀ項目定義'!$A$4:$E$1089,2,FALSE)</f>
        <v>受注者ｺｰﾄﾞ</v>
      </c>
      <c r="D9" s="78" t="str">
        <f>VLOOKUP(B9,'ﾃﾞｰﾀ項目定義'!$A$4:$E$1089,3,FALSE)</f>
        <v>12</v>
      </c>
      <c r="E9" s="78" t="str">
        <f>VLOOKUP(B9,'ﾃﾞｰﾀ項目定義'!$A$4:$E$1089,4,FALSE)</f>
        <v>X</v>
      </c>
      <c r="F9" s="79">
        <v>3</v>
      </c>
      <c r="G9" s="79"/>
      <c r="H9" s="79"/>
      <c r="I9" s="160" t="str">
        <f>IF(VLOOKUP(B9,'ﾃﾞｰﾀ項目定義'!$A$4:$E$1089,5,FALSE)=0,"",VLOOKUP(B9,'ﾃﾞｰﾀ項目定義'!$A$4:$E$1089,5,FALSE))</f>
        <v>受注側統一企業ｺｰﾄﾞ</v>
      </c>
    </row>
    <row r="10" spans="1:9" s="69" customFormat="1" ht="13.5">
      <c r="A10" s="124">
        <f t="shared" si="0"/>
        <v>7</v>
      </c>
      <c r="B10" s="77">
        <v>27006</v>
      </c>
      <c r="C10" s="28" t="str">
        <f>VLOOKUP(B10,'ﾃﾞｰﾀ項目定義'!$A$4:$E$1089,2,FALSE)</f>
        <v>発注部門ｺｰﾄﾞ</v>
      </c>
      <c r="D10" s="78" t="str">
        <f>VLOOKUP(B10,'ﾃﾞｰﾀ項目定義'!$A$4:$E$1089,3,FALSE)</f>
        <v>8</v>
      </c>
      <c r="E10" s="78" t="str">
        <f>VLOOKUP(B10,'ﾃﾞｰﾀ項目定義'!$A$4:$E$1089,4,FALSE)</f>
        <v>X</v>
      </c>
      <c r="F10" s="79"/>
      <c r="G10" s="79"/>
      <c r="H10" s="79"/>
      <c r="I10" s="160" t="str">
        <f>IF(VLOOKUP(B10,'ﾃﾞｰﾀ項目定義'!$A$4:$E$1089,5,FALSE)=0,"",VLOOKUP(B10,'ﾃﾞｰﾀ項目定義'!$A$4:$E$1089,5,FALSE))</f>
        <v>発注側部門ｺｰﾄﾞ</v>
      </c>
    </row>
    <row r="11" spans="1:9" s="69" customFormat="1" ht="13.5">
      <c r="A11" s="124">
        <f t="shared" si="0"/>
        <v>8</v>
      </c>
      <c r="B11" s="77">
        <v>27007</v>
      </c>
      <c r="C11" s="28" t="str">
        <f>VLOOKUP(B11,'ﾃﾞｰﾀ項目定義'!$A$4:$E$1089,2,FALSE)</f>
        <v>受注部門ｺｰﾄﾞ</v>
      </c>
      <c r="D11" s="78">
        <f>VLOOKUP(B11,'ﾃﾞｰﾀ項目定義'!$A$4:$E$1089,3,FALSE)</f>
        <v>8</v>
      </c>
      <c r="E11" s="78" t="str">
        <f>VLOOKUP(B11,'ﾃﾞｰﾀ項目定義'!$A$4:$E$1089,4,FALSE)</f>
        <v>X</v>
      </c>
      <c r="F11" s="79"/>
      <c r="G11" s="79"/>
      <c r="H11" s="79"/>
      <c r="I11" s="160" t="str">
        <f>IF(VLOOKUP(B11,'ﾃﾞｰﾀ項目定義'!$A$4:$E$1089,5,FALSE)=0,"",VLOOKUP(B11,'ﾃﾞｰﾀ項目定義'!$A$4:$E$1089,5,FALSE))</f>
        <v>受注側部門ｺｰﾄﾞ</v>
      </c>
    </row>
    <row r="12" spans="1:9" s="64" customFormat="1" ht="13.5">
      <c r="A12" s="89">
        <f>SUM(A11+1)</f>
        <v>9</v>
      </c>
      <c r="B12" s="77">
        <v>27008</v>
      </c>
      <c r="C12" s="139" t="str">
        <f>VLOOKUP(B12,'ﾃﾞｰﾀ項目定義'!$A$4:$E$1011,2,FALSE)</f>
        <v>訂正区分</v>
      </c>
      <c r="D12" s="78" t="str">
        <f>VLOOKUP(B12,'ﾃﾞｰﾀ項目定義'!$A$4:$E$1011,3,FALSE)</f>
        <v>1</v>
      </c>
      <c r="E12" s="78" t="str">
        <f>VLOOKUP(B12,'ﾃﾞｰﾀ項目定義'!$A$4:$E$1011,4,FALSE)</f>
        <v>X</v>
      </c>
      <c r="F12" s="78">
        <v>3</v>
      </c>
      <c r="G12" s="78"/>
      <c r="H12" s="78"/>
      <c r="I12" s="161" t="s">
        <v>345</v>
      </c>
    </row>
    <row r="13" spans="1:9" s="69" customFormat="1" ht="13.5">
      <c r="A13" s="124">
        <f>SUM(A12+1)</f>
        <v>10</v>
      </c>
      <c r="B13" s="77">
        <v>27160</v>
      </c>
      <c r="C13" s="28" t="str">
        <f>VLOOKUP(B13,'ﾃﾞｰﾀ項目定義'!$A$4:$E$1089,2,FALSE)</f>
        <v>請求先ｺｰﾄﾞ</v>
      </c>
      <c r="D13" s="78" t="str">
        <f>VLOOKUP(B13,'ﾃﾞｰﾀ項目定義'!$A$4:$E$1089,3,FALSE)</f>
        <v>12</v>
      </c>
      <c r="E13" s="78" t="str">
        <f>VLOOKUP(B13,'ﾃﾞｰﾀ項目定義'!$A$4:$E$1089,4,FALSE)</f>
        <v>X</v>
      </c>
      <c r="F13" s="79">
        <v>3</v>
      </c>
      <c r="G13" s="79"/>
      <c r="H13" s="79"/>
      <c r="I13" s="160" t="str">
        <f>IF(VLOOKUP(B13,'ﾃﾞｰﾀ項目定義'!$A$4:$E$1089,5,FALSE)=0,"",VLOOKUP(B13,'ﾃﾞｰﾀ項目定義'!$A$4:$E$1089,5,FALSE))</f>
        <v>請求先統一企業ｺｰﾄﾞ</v>
      </c>
    </row>
    <row r="14" spans="1:9" s="69" customFormat="1" ht="13.5">
      <c r="A14" s="124">
        <f t="shared" si="0"/>
        <v>11</v>
      </c>
      <c r="B14" s="77">
        <v>27161</v>
      </c>
      <c r="C14" s="28" t="str">
        <f>VLOOKUP(B14,'ﾃﾞｰﾀ項目定義'!$A$4:$E$1089,2,FALSE)</f>
        <v>請求先部門ｺｰﾄﾞ</v>
      </c>
      <c r="D14" s="78" t="str">
        <f>VLOOKUP(B14,'ﾃﾞｰﾀ項目定義'!$A$4:$E$1089,3,FALSE)</f>
        <v>8</v>
      </c>
      <c r="E14" s="78" t="str">
        <f>VLOOKUP(B14,'ﾃﾞｰﾀ項目定義'!$A$4:$E$1089,4,FALSE)</f>
        <v>X</v>
      </c>
      <c r="F14" s="79"/>
      <c r="G14" s="79"/>
      <c r="H14" s="79"/>
      <c r="I14" s="160" t="str">
        <f>IF(VLOOKUP(B14,'ﾃﾞｰﾀ項目定義'!$A$4:$E$1089,5,FALSE)=0,"",VLOOKUP(B14,'ﾃﾞｰﾀ項目定義'!$A$4:$E$1089,5,FALSE))</f>
        <v>請求先部門ｺｰﾄﾞ</v>
      </c>
    </row>
    <row r="15" spans="1:9" s="64" customFormat="1" ht="13.5" customHeight="1">
      <c r="A15" s="124">
        <f t="shared" si="0"/>
        <v>12</v>
      </c>
      <c r="B15" s="77">
        <v>27162</v>
      </c>
      <c r="C15" s="28" t="str">
        <f>VLOOKUP(B15,'ﾃﾞｰﾀ項目定義'!$A$4:$E$1089,2,FALSE)</f>
        <v>支払先ｺｰﾄﾞ</v>
      </c>
      <c r="D15" s="78" t="str">
        <f>VLOOKUP(B15,'ﾃﾞｰﾀ項目定義'!$A$4:$E$1089,3,FALSE)</f>
        <v>12</v>
      </c>
      <c r="E15" s="78" t="str">
        <f>VLOOKUP(B15,'ﾃﾞｰﾀ項目定義'!$A$4:$E$1089,4,FALSE)</f>
        <v>X</v>
      </c>
      <c r="F15" s="79">
        <v>3</v>
      </c>
      <c r="G15" s="79"/>
      <c r="H15" s="79"/>
      <c r="I15" s="160" t="str">
        <f>IF(VLOOKUP(B15,'ﾃﾞｰﾀ項目定義'!$A$4:$E$1089,5,FALSE)=0,"",VLOOKUP(B15,'ﾃﾞｰﾀ項目定義'!$A$4:$E$1089,5,FALSE))</f>
        <v>支払先統一企業ｺｰﾄﾞ</v>
      </c>
    </row>
    <row r="16" spans="1:9" s="64" customFormat="1" ht="13.5">
      <c r="A16" s="124">
        <f t="shared" si="0"/>
        <v>13</v>
      </c>
      <c r="B16" s="77">
        <v>27163</v>
      </c>
      <c r="C16" s="28" t="str">
        <f>VLOOKUP(B16,'ﾃﾞｰﾀ項目定義'!$A$4:$E$1089,2,FALSE)</f>
        <v>支払先部門ｺｰﾄﾞ</v>
      </c>
      <c r="D16" s="78" t="str">
        <f>VLOOKUP(B16,'ﾃﾞｰﾀ項目定義'!$A$4:$E$1089,3,FALSE)</f>
        <v>8</v>
      </c>
      <c r="E16" s="78" t="str">
        <f>VLOOKUP(B16,'ﾃﾞｰﾀ項目定義'!$A$4:$E$1089,4,FALSE)</f>
        <v>X</v>
      </c>
      <c r="F16" s="79"/>
      <c r="G16" s="79"/>
      <c r="H16" s="79"/>
      <c r="I16" s="160" t="str">
        <f>IF(VLOOKUP(B16,'ﾃﾞｰﾀ項目定義'!$A$4:$E$1089,5,FALSE)=0,"",VLOOKUP(B16,'ﾃﾞｰﾀ項目定義'!$A$4:$E$1089,5,FALSE))</f>
        <v>支払先部門ｺｰﾄﾞ</v>
      </c>
    </row>
    <row r="17" spans="1:9" s="64" customFormat="1" ht="13.5" customHeight="1">
      <c r="A17" s="124">
        <f t="shared" si="0"/>
        <v>14</v>
      </c>
      <c r="B17" s="77">
        <v>27169</v>
      </c>
      <c r="C17" s="28" t="str">
        <f>VLOOKUP(B17,'ﾃﾞｰﾀ項目定義'!$A$4:$E$1011,2,FALSE)</f>
        <v>取引形態</v>
      </c>
      <c r="D17" s="78">
        <f>VLOOKUP(B17,'ﾃﾞｰﾀ項目定義'!$A$4:$E$1011,3,FALSE)</f>
        <v>1</v>
      </c>
      <c r="E17" s="78" t="str">
        <f>VLOOKUP(B17,'ﾃﾞｰﾀ項目定義'!$A$4:$E$1011,4,FALSE)</f>
        <v>X</v>
      </c>
      <c r="F17" s="78"/>
      <c r="G17" s="78"/>
      <c r="H17" s="78"/>
      <c r="I17" s="160" t="str">
        <f>IF(VLOOKUP(B17,'ﾃﾞｰﾀ項目定義'!$A$4:$E$1011,5,FALSE)=0,"",VLOOKUP(B17,'ﾃﾞｰﾀ項目定義'!$A$4:$E$1011,5,FALSE))</f>
        <v>(ｽﾍﾟｰｽ)：仕切、1:仕切以外</v>
      </c>
    </row>
    <row r="18" spans="1:9" s="69" customFormat="1" ht="13.5">
      <c r="A18" s="124">
        <f t="shared" si="0"/>
        <v>15</v>
      </c>
      <c r="B18" s="77">
        <v>27166</v>
      </c>
      <c r="C18" s="28" t="str">
        <f>VLOOKUP(B18,'ﾃﾞｰﾀ項目定義'!$A$4:$E$1089,2,FALSE)</f>
        <v>請求年月</v>
      </c>
      <c r="D18" s="78">
        <f>VLOOKUP(B18,'ﾃﾞｰﾀ項目定義'!$A$4:$E$1089,3,FALSE)</f>
        <v>6</v>
      </c>
      <c r="E18" s="78">
        <f>VLOOKUP(B18,'ﾃﾞｰﾀ項目定義'!$A$4:$E$1089,4,FALSE)</f>
        <v>9</v>
      </c>
      <c r="F18" s="79">
        <v>3</v>
      </c>
      <c r="G18" s="78"/>
      <c r="H18" s="78"/>
      <c r="I18" s="160" t="str">
        <f>IF(VLOOKUP(B18,'ﾃﾞｰﾀ項目定義'!$A$4:$E$1089,5,FALSE)=0,"",VLOOKUP(B18,'ﾃﾞｰﾀ項目定義'!$A$4:$E$1089,5,FALSE))</f>
        <v>支払対象となる請求年月YYYYMM</v>
      </c>
    </row>
    <row r="19" spans="1:9" s="64" customFormat="1" ht="13.5">
      <c r="A19" s="124">
        <f t="shared" si="0"/>
        <v>16</v>
      </c>
      <c r="B19" s="77">
        <v>27164</v>
      </c>
      <c r="C19" s="28" t="str">
        <f>VLOOKUP(B19,'ﾃﾞｰﾀ項目定義'!$A$4:$E$1089,2,FALSE)</f>
        <v>請求書番号</v>
      </c>
      <c r="D19" s="78">
        <f>VLOOKUP(B19,'ﾃﾞｰﾀ項目定義'!$A$4:$E$1089,3,FALSE)</f>
        <v>23</v>
      </c>
      <c r="E19" s="78" t="str">
        <f>VLOOKUP(B19,'ﾃﾞｰﾀ項目定義'!$A$4:$E$1089,4,FALSE)</f>
        <v>X</v>
      </c>
      <c r="F19" s="79">
        <v>3</v>
      </c>
      <c r="G19" s="78"/>
      <c r="H19" s="78"/>
      <c r="I19" s="160" t="str">
        <f>IF(VLOOKUP(B19,'ﾃﾞｰﾀ項目定義'!$A$4:$E$1089,5,FALSE)=0,"",VLOOKUP(B19,'ﾃﾞｰﾀ項目定義'!$A$4:$E$1089,5,FALSE))</f>
        <v>請求書単位の番号､請求者採番</v>
      </c>
    </row>
    <row r="20" spans="1:9" ht="13.5">
      <c r="A20" s="124">
        <f t="shared" si="0"/>
        <v>17</v>
      </c>
      <c r="B20" s="77">
        <v>27217</v>
      </c>
      <c r="C20" s="28" t="str">
        <f>VLOOKUP(B20,'ﾃﾞｰﾀ項目定義'!$A$4:$E$1089,2,FALSE)</f>
        <v>請求書発行日</v>
      </c>
      <c r="D20" s="78">
        <f>VLOOKUP(B20,'ﾃﾞｰﾀ項目定義'!$A$4:$E$1089,3,FALSE)</f>
        <v>8</v>
      </c>
      <c r="E20" s="78" t="str">
        <f>VLOOKUP(B20,'ﾃﾞｰﾀ項目定義'!$A$4:$E$1089,4,FALSE)</f>
        <v>Y</v>
      </c>
      <c r="F20" s="79"/>
      <c r="G20" s="78"/>
      <c r="H20" s="78"/>
      <c r="I20" s="160" t="str">
        <f>IF(VLOOKUP(B20,'ﾃﾞｰﾀ項目定義'!$A$4:$E$1089,5,FALSE)=0,"",VLOOKUP(B20,'ﾃﾞｰﾀ項目定義'!$A$4:$E$1089,5,FALSE))</f>
        <v>受注者側が請求書を発行した日付       （（法的に請求書が有効となる日付））</v>
      </c>
    </row>
    <row r="21" spans="1:9" s="148" customFormat="1" ht="13.5" customHeight="1">
      <c r="A21" s="143">
        <f t="shared" si="0"/>
        <v>18</v>
      </c>
      <c r="B21" s="144">
        <v>27167</v>
      </c>
      <c r="C21" s="28" t="str">
        <f>VLOOKUP(B21,'ﾃﾞｰﾀ項目定義'!$A$4:$E$1089,2,FALSE)</f>
        <v>請求対象期間(自:From)</v>
      </c>
      <c r="D21" s="145" t="str">
        <f>VLOOKUP(B21,'ﾃﾞｰﾀ項目定義'!$A$4:$E$1089,3,FALSE)</f>
        <v>8</v>
      </c>
      <c r="E21" s="145" t="str">
        <f>VLOOKUP(B21,'ﾃﾞｰﾀ項目定義'!$A$4:$E$1089,4,FALSE)</f>
        <v>Y</v>
      </c>
      <c r="F21" s="146">
        <v>3</v>
      </c>
      <c r="G21" s="145"/>
      <c r="H21" s="145"/>
      <c r="I21" s="160" t="str">
        <f>IF(VLOOKUP(B21,'ﾃﾞｰﾀ項目定義'!$A$4:$E$1089,5,FALSE)=0,"",VLOOKUP(B21,'ﾃﾞｰﾀ項目定義'!$A$4:$E$1089,5,FALSE))</f>
        <v>出荷基準､検収基準共に売上計上日</v>
      </c>
    </row>
    <row r="22" spans="1:9" ht="13.5">
      <c r="A22" s="143">
        <f t="shared" si="0"/>
        <v>19</v>
      </c>
      <c r="B22" s="144">
        <v>27168</v>
      </c>
      <c r="C22" s="28" t="str">
        <f>VLOOKUP(B22,'ﾃﾞｰﾀ項目定義'!$A$4:$E$1089,2,FALSE)</f>
        <v>請求対象期間(至:To)</v>
      </c>
      <c r="D22" s="145" t="str">
        <f>VLOOKUP(B22,'ﾃﾞｰﾀ項目定義'!$A$4:$E$1089,3,FALSE)</f>
        <v>8</v>
      </c>
      <c r="E22" s="145" t="str">
        <f>VLOOKUP(B22,'ﾃﾞｰﾀ項目定義'!$A$4:$E$1089,4,FALSE)</f>
        <v>Y</v>
      </c>
      <c r="F22" s="146">
        <v>3</v>
      </c>
      <c r="G22" s="145"/>
      <c r="H22" s="145"/>
      <c r="I22" s="160" t="str">
        <f>IF(VLOOKUP(B22,'ﾃﾞｰﾀ項目定義'!$A$4:$E$1089,5,FALSE)=0,"",VLOOKUP(B22,'ﾃﾞｰﾀ項目定義'!$A$4:$E$1089,5,FALSE))</f>
        <v>出荷基準､検収基準共に売上計上日</v>
      </c>
    </row>
    <row r="23" spans="1:9" ht="13.5">
      <c r="A23" s="143">
        <f t="shared" si="0"/>
        <v>20</v>
      </c>
      <c r="B23" s="144">
        <v>27207</v>
      </c>
      <c r="C23" s="28" t="str">
        <f>VLOOKUP(B23,'ﾃﾞｰﾀ項目定義'!$A$4:$E$1089,2,FALSE)</f>
        <v>支払期日</v>
      </c>
      <c r="D23" s="145">
        <f>VLOOKUP(B23,'ﾃﾞｰﾀ項目定義'!$A$4:$E$1089,3,FALSE)</f>
        <v>8</v>
      </c>
      <c r="E23" s="145" t="str">
        <f>VLOOKUP(B23,'ﾃﾞｰﾀ項目定義'!$A$4:$E$1089,4,FALSE)</f>
        <v>Y</v>
      </c>
      <c r="F23" s="146"/>
      <c r="G23" s="145"/>
      <c r="H23" s="145"/>
      <c r="I23" s="160" t="str">
        <f>IF(VLOOKUP(B23,'ﾃﾞｰﾀ項目定義'!$A$4:$E$1089,5,FALSE)=0,"",VLOOKUP(B23,'ﾃﾞｰﾀ項目定義'!$A$4:$E$1089,5,FALSE))</f>
        <v>請求側が求めている支払の期限</v>
      </c>
    </row>
    <row r="24" spans="1:9" ht="13.5">
      <c r="A24" s="143">
        <f t="shared" si="0"/>
        <v>21</v>
      </c>
      <c r="B24" s="144">
        <v>27212</v>
      </c>
      <c r="C24" s="28" t="str">
        <f>VLOOKUP(B24,'ﾃﾞｰﾀ項目定義'!$A$4:$E$1089,2,FALSE)</f>
        <v>手形期日</v>
      </c>
      <c r="D24" s="145">
        <f>VLOOKUP(B24,'ﾃﾞｰﾀ項目定義'!$A$4:$E$1089,3,FALSE)</f>
        <v>8</v>
      </c>
      <c r="E24" s="145" t="str">
        <f>VLOOKUP(B24,'ﾃﾞｰﾀ項目定義'!$A$4:$E$1089,4,FALSE)</f>
        <v>Y</v>
      </c>
      <c r="F24" s="146"/>
      <c r="G24" s="145"/>
      <c r="H24" s="145"/>
      <c r="I24" s="160" t="str">
        <f>IF(VLOOKUP(B24,'ﾃﾞｰﾀ項目定義'!$A$4:$E$1089,5,FALSE)=0,"",VLOOKUP(B24,'ﾃﾞｰﾀ項目定義'!$A$4:$E$1089,5,FALSE))</f>
        <v>支払が手形の場合、請求側が求めている手形の決済期日</v>
      </c>
    </row>
    <row r="25" spans="1:9" ht="13.5">
      <c r="A25" s="143">
        <f t="shared" si="0"/>
        <v>22</v>
      </c>
      <c r="B25" s="144">
        <v>27172</v>
      </c>
      <c r="C25" s="28" t="str">
        <f>VLOOKUP(B25,'ﾃﾞｰﾀ項目定義'!$A$4:$E$1089,2,FALSE)</f>
        <v>伝票枚数</v>
      </c>
      <c r="D25" s="145">
        <f>VLOOKUP(B25,'ﾃﾞｰﾀ項目定義'!$A$4:$E$1089,3,FALSE)</f>
        <v>6</v>
      </c>
      <c r="E25" s="145">
        <f>VLOOKUP(B25,'ﾃﾞｰﾀ項目定義'!$A$4:$E$1089,4,FALSE)</f>
        <v>9</v>
      </c>
      <c r="F25" s="146"/>
      <c r="G25" s="146"/>
      <c r="H25" s="146"/>
      <c r="I25" s="160" t="str">
        <f>IF(VLOOKUP(B25,'ﾃﾞｰﾀ項目定義'!$A$4:$E$1089,5,FALSE)=0,"",VLOOKUP(B25,'ﾃﾞｰﾀ項目定義'!$A$4:$E$1089,5,FALSE))</f>
        <v>伝票(請求明細)の合計枚数</v>
      </c>
    </row>
    <row r="26" spans="1:9" ht="13.5">
      <c r="A26" s="143">
        <f t="shared" si="0"/>
        <v>23</v>
      </c>
      <c r="B26" s="144">
        <v>27173</v>
      </c>
      <c r="C26" s="28" t="str">
        <f>VLOOKUP(B26,'ﾃﾞｰﾀ項目定義'!$A$4:$E$1089,2,FALSE)</f>
        <v>銀行ｺｰﾄﾞ</v>
      </c>
      <c r="D26" s="145">
        <f>VLOOKUP(B26,'ﾃﾞｰﾀ項目定義'!$A$4:$E$1089,3,FALSE)</f>
        <v>4</v>
      </c>
      <c r="E26" s="145">
        <f>VLOOKUP(B26,'ﾃﾞｰﾀ項目定義'!$A$4:$E$1089,4,FALSE)</f>
        <v>9</v>
      </c>
      <c r="F26" s="145"/>
      <c r="G26" s="146"/>
      <c r="H26" s="146"/>
      <c r="I26" s="160" t="str">
        <f>IF(VLOOKUP(B26,'ﾃﾞｰﾀ項目定義'!$A$4:$E$1089,5,FALSE)=0,"",VLOOKUP(B26,'ﾃﾞｰﾀ項目定義'!$A$4:$E$1089,5,FALSE))</f>
        <v>支払が手形の場合、振込先銀行ｺｰﾄﾞ､全銀協ｺｰﾄﾞ(約定で決めた１口座)</v>
      </c>
    </row>
    <row r="27" spans="1:9" ht="13.5">
      <c r="A27" s="143">
        <f t="shared" si="0"/>
        <v>24</v>
      </c>
      <c r="B27" s="144">
        <v>27174</v>
      </c>
      <c r="C27" s="28" t="str">
        <f>VLOOKUP(B27,'ﾃﾞｰﾀ項目定義'!$A$4:$E$1089,2,FALSE)</f>
        <v>支店ｺｰﾄﾞ</v>
      </c>
      <c r="D27" s="145">
        <f>VLOOKUP(B27,'ﾃﾞｰﾀ項目定義'!$A$4:$E$1089,3,FALSE)</f>
        <v>3</v>
      </c>
      <c r="E27" s="145">
        <f>VLOOKUP(B27,'ﾃﾞｰﾀ項目定義'!$A$4:$E$1089,4,FALSE)</f>
        <v>9</v>
      </c>
      <c r="F27" s="146" t="s">
        <v>347</v>
      </c>
      <c r="G27" s="146"/>
      <c r="H27" s="146"/>
      <c r="I27" s="160" t="str">
        <f>IF(VLOOKUP(B27,'ﾃﾞｰﾀ項目定義'!$A$4:$E$1089,5,FALSE)=0,"",VLOOKUP(B27,'ﾃﾞｰﾀ項目定義'!$A$4:$E$1089,5,FALSE))</f>
        <v>支払が手形の場合、振込先銀行支店ｺｰﾄﾞ､全銀協ｺｰﾄﾞ</v>
      </c>
    </row>
    <row r="28" spans="1:9" ht="13.5">
      <c r="A28" s="143">
        <f t="shared" si="0"/>
        <v>25</v>
      </c>
      <c r="B28" s="144">
        <v>27175</v>
      </c>
      <c r="C28" s="28" t="str">
        <f>VLOOKUP(B28,'ﾃﾞｰﾀ項目定義'!$A$4:$E$1089,2,FALSE)</f>
        <v>預金種目</v>
      </c>
      <c r="D28" s="145">
        <f>VLOOKUP(B28,'ﾃﾞｰﾀ項目定義'!$A$4:$E$1089,3,FALSE)</f>
        <v>1</v>
      </c>
      <c r="E28" s="145">
        <f>VLOOKUP(B28,'ﾃﾞｰﾀ項目定義'!$A$4:$E$1089,4,FALSE)</f>
        <v>9</v>
      </c>
      <c r="F28" s="146" t="s">
        <v>347</v>
      </c>
      <c r="G28" s="146"/>
      <c r="H28" s="146"/>
      <c r="I28" s="160" t="str">
        <f>IF(VLOOKUP(B28,'ﾃﾞｰﾀ項目定義'!$A$4:$E$1089,5,FALSE)=0,"",VLOOKUP(B28,'ﾃﾞｰﾀ項目定義'!$A$4:$E$1089,5,FALSE))</f>
        <v>支払が手形の場合、振込先口座預金種目</v>
      </c>
    </row>
    <row r="29" spans="1:9" ht="13.5">
      <c r="A29" s="143">
        <f t="shared" si="0"/>
        <v>26</v>
      </c>
      <c r="B29" s="144">
        <v>27176</v>
      </c>
      <c r="C29" s="28" t="str">
        <f>VLOOKUP(B29,'ﾃﾞｰﾀ項目定義'!$A$4:$E$1089,2,FALSE)</f>
        <v>口座番号</v>
      </c>
      <c r="D29" s="145">
        <f>VLOOKUP(B29,'ﾃﾞｰﾀ項目定義'!$A$4:$E$1089,3,FALSE)</f>
        <v>7</v>
      </c>
      <c r="E29" s="145">
        <f>VLOOKUP(B29,'ﾃﾞｰﾀ項目定義'!$A$4:$E$1089,4,FALSE)</f>
        <v>9</v>
      </c>
      <c r="F29" s="145" t="s">
        <v>347</v>
      </c>
      <c r="G29" s="146"/>
      <c r="H29" s="146"/>
      <c r="I29" s="160" t="str">
        <f>IF(VLOOKUP(B29,'ﾃﾞｰﾀ項目定義'!$A$4:$E$1089,5,FALSE)=0,"",VLOOKUP(B29,'ﾃﾞｰﾀ項目定義'!$A$4:$E$1089,5,FALSE))</f>
        <v>支払が手形の場合、振込先口座番号</v>
      </c>
    </row>
    <row r="30" spans="1:9" ht="13.5">
      <c r="A30" s="143">
        <f t="shared" si="0"/>
        <v>27</v>
      </c>
      <c r="B30" s="144">
        <v>27177</v>
      </c>
      <c r="C30" s="28" t="str">
        <f>VLOOKUP(B30,'ﾃﾞｰﾀ項目定義'!$A$4:$E$1089,2,FALSE)</f>
        <v>口座名義人名</v>
      </c>
      <c r="D30" s="145">
        <f>VLOOKUP(B30,'ﾃﾞｰﾀ項目定義'!$A$4:$E$1089,3,FALSE)</f>
        <v>35</v>
      </c>
      <c r="E30" s="145" t="str">
        <f>VLOOKUP(B30,'ﾃﾞｰﾀ項目定義'!$A$4:$E$1089,4,FALSE)</f>
        <v>X</v>
      </c>
      <c r="F30" s="146" t="s">
        <v>347</v>
      </c>
      <c r="G30" s="146"/>
      <c r="H30" s="146"/>
      <c r="I30" s="160" t="str">
        <f>IF(VLOOKUP(B30,'ﾃﾞｰﾀ項目定義'!$A$4:$E$1089,5,FALSE)=0,"",VLOOKUP(B30,'ﾃﾞｰﾀ項目定義'!$A$4:$E$1089,5,FALSE))</f>
        <v>支払が手形の場合、振込先口座名義人名</v>
      </c>
    </row>
    <row r="31" spans="1:9" ht="13.5">
      <c r="A31" s="143">
        <f t="shared" si="0"/>
        <v>28</v>
      </c>
      <c r="B31" s="144">
        <v>27178</v>
      </c>
      <c r="C31" s="28" t="str">
        <f>VLOOKUP(B31,'ﾃﾞｰﾀ項目定義'!$A$4:$E$1089,2,FALSE)</f>
        <v>支払方法</v>
      </c>
      <c r="D31" s="145">
        <f>VLOOKUP(B31,'ﾃﾞｰﾀ項目定義'!$A$4:$E$1089,3,FALSE)</f>
        <v>2</v>
      </c>
      <c r="E31" s="145" t="str">
        <f>VLOOKUP(B31,'ﾃﾞｰﾀ項目定義'!$A$4:$E$1089,4,FALSE)</f>
        <v>X</v>
      </c>
      <c r="F31" s="146" t="s">
        <v>347</v>
      </c>
      <c r="G31" s="146"/>
      <c r="H31" s="146"/>
      <c r="I31" s="160" t="str">
        <f>IF(VLOOKUP(B31,'ﾃﾞｰﾀ項目定義'!$A$4:$E$1089,5,FALSE)=0,"",VLOOKUP(B31,'ﾃﾞｰﾀ項目定義'!$A$4:$E$1089,5,FALSE))</f>
        <v>別紙ｺｰﾄﾞ表参照｡支払方法の併用可能</v>
      </c>
    </row>
    <row r="32" spans="1:9" ht="13.5">
      <c r="A32" s="149">
        <f t="shared" si="0"/>
        <v>29</v>
      </c>
      <c r="B32" s="144">
        <v>27179</v>
      </c>
      <c r="C32" s="28" t="str">
        <f>VLOOKUP(B32,'ﾃﾞｰﾀ項目定義'!$A$4:$E$1089,2,FALSE)</f>
        <v>振込ID</v>
      </c>
      <c r="D32" s="145">
        <f>VLOOKUP(B32,'ﾃﾞｰﾀ項目定義'!$A$4:$E$1089,3,FALSE)</f>
        <v>20</v>
      </c>
      <c r="E32" s="145" t="str">
        <f>VLOOKUP(B32,'ﾃﾞｰﾀ項目定義'!$A$4:$E$1089,4,FALSE)</f>
        <v>X</v>
      </c>
      <c r="F32" s="146"/>
      <c r="G32" s="146"/>
      <c r="H32" s="146"/>
      <c r="I32" s="160" t="str">
        <f>IF(VLOOKUP(B32,'ﾃﾞｰﾀ項目定義'!$A$4:$E$1089,5,FALSE)=0,"",VLOOKUP(B32,'ﾃﾞｰﾀ項目定義'!$A$4:$E$1089,5,FALSE))</f>
        <v>FBにて個別消し込みに利用</v>
      </c>
    </row>
    <row r="33" spans="1:9" ht="13.5">
      <c r="A33" s="149">
        <f t="shared" si="0"/>
        <v>30</v>
      </c>
      <c r="B33" s="144">
        <v>27224</v>
      </c>
      <c r="C33" s="28" t="str">
        <f>VLOOKUP(B33,'ﾃﾞｰﾀ項目定義'!$A$4:$E$1089,2,FALSE)</f>
        <v>前月請求金額(税抜き)-符号</v>
      </c>
      <c r="D33" s="145">
        <f>VLOOKUP(B33,'ﾃﾞｰﾀ項目定義'!$A$4:$E$1089,3,FALSE)</f>
        <v>1</v>
      </c>
      <c r="E33" s="145" t="str">
        <f>VLOOKUP(B33,'ﾃﾞｰﾀ項目定義'!$A$4:$E$1089,4,FALSE)</f>
        <v>X</v>
      </c>
      <c r="F33" s="146"/>
      <c r="G33" s="146"/>
      <c r="H33" s="146"/>
      <c r="I33" s="160" t="str">
        <f>IF(VLOOKUP(B33,'ﾃﾞｰﾀ項目定義'!$A$4:$E$1089,5,FALSE)=0,"",VLOOKUP(B33,'ﾃﾞｰﾀ項目定義'!$A$4:$E$1089,5,FALSE))</f>
        <v>金額の符号を示すコード。(ｽﾍﾟｰｽ 又は １）：ﾌﾟﾗｽ、２：ﾏｲﾅｽ</v>
      </c>
    </row>
    <row r="34" spans="1:9" ht="13.5">
      <c r="A34" s="149">
        <f t="shared" si="0"/>
        <v>31</v>
      </c>
      <c r="B34" s="144">
        <v>27208</v>
      </c>
      <c r="C34" s="28" t="str">
        <f>VLOOKUP(B34,'ﾃﾞｰﾀ項目定義'!$A$4:$E$1089,2,FALSE)</f>
        <v>前月請求金額(税抜き)</v>
      </c>
      <c r="D34" s="145">
        <f>VLOOKUP(B34,'ﾃﾞｰﾀ項目定義'!$A$4:$E$1089,3,FALSE)</f>
        <v>13</v>
      </c>
      <c r="E34" s="145">
        <f>VLOOKUP(B34,'ﾃﾞｰﾀ項目定義'!$A$4:$E$1089,4,FALSE)</f>
        <v>9</v>
      </c>
      <c r="F34" s="146"/>
      <c r="G34" s="146"/>
      <c r="H34" s="146"/>
      <c r="I34" s="160" t="str">
        <f>IF(VLOOKUP(B34,'ﾃﾞｰﾀ項目定義'!$A$4:$E$1089,5,FALSE)=0,"",VLOOKUP(B34,'ﾃﾞｰﾀ項目定義'!$A$4:$E$1089,5,FALSE))</f>
        <v>前月の請求額(税抜き)</v>
      </c>
    </row>
    <row r="35" spans="1:9" ht="13.5">
      <c r="A35" s="149">
        <f t="shared" si="0"/>
        <v>32</v>
      </c>
      <c r="B35" s="144">
        <v>27225</v>
      </c>
      <c r="C35" s="28" t="str">
        <f>VLOOKUP(B35,'ﾃﾞｰﾀ項目定義'!$A$4:$E$1089,2,FALSE)</f>
        <v>前月請求消費税額-符号</v>
      </c>
      <c r="D35" s="145">
        <f>VLOOKUP(B35,'ﾃﾞｰﾀ項目定義'!$A$4:$E$1089,3,FALSE)</f>
        <v>1</v>
      </c>
      <c r="E35" s="145" t="str">
        <f>VLOOKUP(B35,'ﾃﾞｰﾀ項目定義'!$A$4:$E$1089,4,FALSE)</f>
        <v>X</v>
      </c>
      <c r="F35" s="146"/>
      <c r="G35" s="146"/>
      <c r="H35" s="146"/>
      <c r="I35" s="160" t="str">
        <f>IF(VLOOKUP(B35,'ﾃﾞｰﾀ項目定義'!$A$4:$E$1089,5,FALSE)=0,"",VLOOKUP(B35,'ﾃﾞｰﾀ項目定義'!$A$4:$E$1089,5,FALSE))</f>
        <v>金額の符号を示すコード。(ｽﾍﾟｰｽ 又は １）：ﾌﾟﾗｽ、２：ﾏｲﾅｽ</v>
      </c>
    </row>
    <row r="36" spans="1:9" ht="13.5">
      <c r="A36" s="149">
        <f t="shared" si="0"/>
        <v>33</v>
      </c>
      <c r="B36" s="144">
        <v>27209</v>
      </c>
      <c r="C36" s="28" t="str">
        <f>VLOOKUP(B36,'ﾃﾞｰﾀ項目定義'!$A$4:$E$1089,2,FALSE)</f>
        <v>前月請求消費税額</v>
      </c>
      <c r="D36" s="145">
        <f>VLOOKUP(B36,'ﾃﾞｰﾀ項目定義'!$A$4:$E$1089,3,FALSE)</f>
        <v>13</v>
      </c>
      <c r="E36" s="145">
        <f>VLOOKUP(B36,'ﾃﾞｰﾀ項目定義'!$A$4:$E$1089,4,FALSE)</f>
        <v>9</v>
      </c>
      <c r="F36" s="146"/>
      <c r="G36" s="146"/>
      <c r="H36" s="146"/>
      <c r="I36" s="160" t="str">
        <f>IF(VLOOKUP(B36,'ﾃﾞｰﾀ項目定義'!$A$4:$E$1089,5,FALSE)=0,"",VLOOKUP(B36,'ﾃﾞｰﾀ項目定義'!$A$4:$E$1089,5,FALSE))</f>
        <v>前月の請求額(税額)</v>
      </c>
    </row>
    <row r="37" spans="1:9" ht="13.5">
      <c r="A37" s="149">
        <f t="shared" si="0"/>
        <v>34</v>
      </c>
      <c r="B37" s="144">
        <v>27237</v>
      </c>
      <c r="C37" s="28" t="str">
        <f>VLOOKUP(B37,'ﾃﾞｰﾀ項目定義'!$A$4:$E$1089,2,FALSE)</f>
        <v>当月請求金額(税抜き)-符号</v>
      </c>
      <c r="D37" s="145">
        <f>VLOOKUP(B37,'ﾃﾞｰﾀ項目定義'!$A$4:$E$1089,3,FALSE)</f>
        <v>1</v>
      </c>
      <c r="E37" s="145" t="str">
        <f>VLOOKUP(B37,'ﾃﾞｰﾀ項目定義'!$A$4:$E$1089,4,FALSE)</f>
        <v>X</v>
      </c>
      <c r="F37" s="146"/>
      <c r="G37" s="146"/>
      <c r="H37" s="146"/>
      <c r="I37" s="160" t="str">
        <f>IF(VLOOKUP(B37,'ﾃﾞｰﾀ項目定義'!$A$4:$E$1089,5,FALSE)=0,"",VLOOKUP(B37,'ﾃﾞｰﾀ項目定義'!$A$4:$E$1089,5,FALSE))</f>
        <v>金額の符号を示すコード。(ｽﾍﾟｰｽ 又は １）：ﾌﾟﾗｽ、２：ﾏｲﾅｽ</v>
      </c>
    </row>
    <row r="38" spans="1:9" ht="13.5">
      <c r="A38" s="149">
        <f t="shared" si="0"/>
        <v>35</v>
      </c>
      <c r="B38" s="144">
        <v>27180</v>
      </c>
      <c r="C38" s="28" t="str">
        <f>VLOOKUP(B38,'ﾃﾞｰﾀ項目定義'!$A$4:$E$1089,2,FALSE)</f>
        <v>当月請求金額(税抜き)</v>
      </c>
      <c r="D38" s="145">
        <f>VLOOKUP(B38,'ﾃﾞｰﾀ項目定義'!$A$4:$E$1089,3,FALSE)</f>
        <v>13</v>
      </c>
      <c r="E38" s="145">
        <f>VLOOKUP(B38,'ﾃﾞｰﾀ項目定義'!$A$4:$E$1089,4,FALSE)</f>
        <v>9</v>
      </c>
      <c r="F38" s="146"/>
      <c r="G38" s="146"/>
      <c r="H38" s="146"/>
      <c r="I38" s="160" t="str">
        <f>IF(VLOOKUP(B38,'ﾃﾞｰﾀ項目定義'!$A$4:$E$1089,5,FALSE)=0,"",VLOOKUP(B38,'ﾃﾞｰﾀ項目定義'!$A$4:$E$1089,5,FALSE))</f>
        <v>当月の請求額(税抜き)</v>
      </c>
    </row>
    <row r="39" spans="1:9" ht="13.5">
      <c r="A39" s="149">
        <f t="shared" si="0"/>
        <v>36</v>
      </c>
      <c r="B39" s="144">
        <v>27238</v>
      </c>
      <c r="C39" s="28" t="str">
        <f>VLOOKUP(B39,'ﾃﾞｰﾀ項目定義'!$A$4:$E$1089,2,FALSE)</f>
        <v>当月請求消費税額-符号</v>
      </c>
      <c r="D39" s="145">
        <f>VLOOKUP(B39,'ﾃﾞｰﾀ項目定義'!$A$4:$E$1089,3,FALSE)</f>
        <v>1</v>
      </c>
      <c r="E39" s="145" t="str">
        <f>VLOOKUP(B39,'ﾃﾞｰﾀ項目定義'!$A$4:$E$1089,4,FALSE)</f>
        <v>X</v>
      </c>
      <c r="F39" s="146"/>
      <c r="G39" s="146"/>
      <c r="H39" s="146"/>
      <c r="I39" s="160" t="str">
        <f>IF(VLOOKUP(B39,'ﾃﾞｰﾀ項目定義'!$A$4:$E$1089,5,FALSE)=0,"",VLOOKUP(B39,'ﾃﾞｰﾀ項目定義'!$A$4:$E$1089,5,FALSE))</f>
        <v>金額の符号を示すコード。(ｽﾍﾟｰｽ 又は １）：ﾌﾟﾗｽ、２：ﾏｲﾅｽ</v>
      </c>
    </row>
    <row r="40" spans="1:9" ht="13.5">
      <c r="A40" s="149">
        <f t="shared" si="0"/>
        <v>37</v>
      </c>
      <c r="B40" s="144">
        <v>27205</v>
      </c>
      <c r="C40" s="28" t="str">
        <f>VLOOKUP(B40,'ﾃﾞｰﾀ項目定義'!$A$4:$E$1089,2,FALSE)</f>
        <v>当月請求消費税額</v>
      </c>
      <c r="D40" s="145">
        <f>VLOOKUP(B40,'ﾃﾞｰﾀ項目定義'!$A$4:$E$1089,3,FALSE)</f>
        <v>13</v>
      </c>
      <c r="E40" s="145">
        <f>VLOOKUP(B40,'ﾃﾞｰﾀ項目定義'!$A$4:$E$1089,4,FALSE)</f>
        <v>9</v>
      </c>
      <c r="F40" s="146"/>
      <c r="G40" s="146"/>
      <c r="H40" s="146"/>
      <c r="I40" s="160" t="str">
        <f>IF(VLOOKUP(B40,'ﾃﾞｰﾀ項目定義'!$A$4:$E$1089,5,FALSE)=0,"",VLOOKUP(B40,'ﾃﾞｰﾀ項目定義'!$A$4:$E$1089,5,FALSE))</f>
        <v>当月の請求額(税額)</v>
      </c>
    </row>
    <row r="41" spans="1:9" ht="13.5">
      <c r="A41" s="149">
        <f t="shared" si="0"/>
        <v>38</v>
      </c>
      <c r="B41" s="144">
        <v>27239</v>
      </c>
      <c r="C41" s="28" t="str">
        <f>VLOOKUP(B41,'ﾃﾞｰﾀ項目定義'!$A$4:$E$1089,2,FALSE)</f>
        <v>当月請求金額(税込)-符号</v>
      </c>
      <c r="D41" s="145">
        <f>VLOOKUP(B41,'ﾃﾞｰﾀ項目定義'!$A$4:$E$1089,3,FALSE)</f>
        <v>1</v>
      </c>
      <c r="E41" s="145" t="str">
        <f>VLOOKUP(B41,'ﾃﾞｰﾀ項目定義'!$A$4:$E$1089,4,FALSE)</f>
        <v>X</v>
      </c>
      <c r="F41" s="146"/>
      <c r="G41" s="146"/>
      <c r="H41" s="146"/>
      <c r="I41" s="160" t="str">
        <f>IF(VLOOKUP(B41,'ﾃﾞｰﾀ項目定義'!$A$4:$E$1089,5,FALSE)=0,"",VLOOKUP(B41,'ﾃﾞｰﾀ項目定義'!$A$4:$E$1089,5,FALSE))</f>
        <v>金額の符号を示すコード。(ｽﾍﾟｰｽ 又は １）：ﾌﾟﾗｽ、２：ﾏｲﾅｽ</v>
      </c>
    </row>
    <row r="42" spans="1:9" ht="13.5">
      <c r="A42" s="149">
        <f t="shared" si="0"/>
        <v>39</v>
      </c>
      <c r="B42" s="144">
        <v>27206</v>
      </c>
      <c r="C42" s="28" t="str">
        <f>VLOOKUP(B42,'ﾃﾞｰﾀ項目定義'!$A$4:$E$1089,2,FALSE)</f>
        <v>当月請求金額(税込)</v>
      </c>
      <c r="D42" s="145">
        <f>VLOOKUP(B42,'ﾃﾞｰﾀ項目定義'!$A$4:$E$1089,3,FALSE)</f>
        <v>14</v>
      </c>
      <c r="E42" s="145">
        <f>VLOOKUP(B42,'ﾃﾞｰﾀ項目定義'!$A$4:$E$1089,4,FALSE)</f>
        <v>9</v>
      </c>
      <c r="F42" s="146"/>
      <c r="G42" s="146"/>
      <c r="H42" s="146"/>
      <c r="I42" s="160" t="str">
        <f>IF(VLOOKUP(B42,'ﾃﾞｰﾀ項目定義'!$A$4:$E$1089,5,FALSE)=0,"",VLOOKUP(B42,'ﾃﾞｰﾀ項目定義'!$A$4:$E$1089,5,FALSE))</f>
        <v>当月の請求額(税込額)</v>
      </c>
    </row>
    <row r="43" spans="1:9" ht="13.5">
      <c r="A43" s="149">
        <f t="shared" si="0"/>
        <v>40</v>
      </c>
      <c r="B43" s="144">
        <v>27268</v>
      </c>
      <c r="C43" s="28" t="str">
        <f>VLOOKUP(B43,'ﾃﾞｰﾀ項目定義'!$A$4:$E$1089,2,FALSE)</f>
        <v>繰越金額(税抜き)-符号</v>
      </c>
      <c r="D43" s="145">
        <f>VLOOKUP(B43,'ﾃﾞｰﾀ項目定義'!$A$4:$E$1089,3,FALSE)</f>
        <v>1</v>
      </c>
      <c r="E43" s="145" t="str">
        <f>VLOOKUP(B43,'ﾃﾞｰﾀ項目定義'!$A$4:$E$1089,4,FALSE)</f>
        <v>X</v>
      </c>
      <c r="F43" s="146"/>
      <c r="G43" s="146"/>
      <c r="H43" s="146"/>
      <c r="I43" s="160" t="str">
        <f>IF(VLOOKUP(B43,'ﾃﾞｰﾀ項目定義'!$A$4:$E$1089,5,FALSE)=0,"",VLOOKUP(B43,'ﾃﾞｰﾀ項目定義'!$A$4:$E$1089,5,FALSE))</f>
        <v>金額の符号を示すコード。(ｽﾍﾟｰｽ 又は １）：ﾌﾟﾗｽ、２：ﾏｲﾅｽ</v>
      </c>
    </row>
    <row r="44" spans="1:9" ht="13.5">
      <c r="A44" s="149">
        <f t="shared" si="0"/>
        <v>41</v>
      </c>
      <c r="B44" s="144">
        <v>27211</v>
      </c>
      <c r="C44" s="28" t="str">
        <f>VLOOKUP(B44,'ﾃﾞｰﾀ項目定義'!$A$4:$E$1089,2,FALSE)</f>
        <v>繰越金額(税抜き)</v>
      </c>
      <c r="D44" s="145">
        <f>VLOOKUP(B44,'ﾃﾞｰﾀ項目定義'!$A$4:$E$1089,3,FALSE)</f>
        <v>13</v>
      </c>
      <c r="E44" s="145">
        <f>VLOOKUP(B44,'ﾃﾞｰﾀ項目定義'!$A$4:$E$1089,4,FALSE)</f>
        <v>9</v>
      </c>
      <c r="F44" s="146"/>
      <c r="G44" s="146"/>
      <c r="H44" s="146"/>
      <c r="I44" s="160" t="str">
        <f>IF(VLOOKUP(B44,'ﾃﾞｰﾀ項目定義'!$A$4:$E$1089,5,FALSE)=0,"",VLOOKUP(B44,'ﾃﾞｰﾀ項目定義'!$A$4:$E$1089,5,FALSE))</f>
        <v>発注者に今回支払い義務のない金額(税抜き)</v>
      </c>
    </row>
    <row r="45" spans="1:9" ht="13.5">
      <c r="A45" s="149">
        <f t="shared" si="0"/>
        <v>42</v>
      </c>
      <c r="B45" s="144">
        <v>27266</v>
      </c>
      <c r="C45" s="28" t="str">
        <f>VLOOKUP(B45,'ﾃﾞｰﾀ項目定義'!$A$4:$E$1089,2,FALSE)</f>
        <v>繰越消費税額-符号</v>
      </c>
      <c r="D45" s="145">
        <f>VLOOKUP(B45,'ﾃﾞｰﾀ項目定義'!$A$4:$E$1089,3,FALSE)</f>
        <v>1</v>
      </c>
      <c r="E45" s="145" t="str">
        <f>VLOOKUP(B45,'ﾃﾞｰﾀ項目定義'!$A$4:$E$1089,4,FALSE)</f>
        <v>X</v>
      </c>
      <c r="F45" s="146"/>
      <c r="G45" s="146"/>
      <c r="H45" s="146"/>
      <c r="I45" s="160" t="str">
        <f>IF(VLOOKUP(B45,'ﾃﾞｰﾀ項目定義'!$A$4:$E$1089,5,FALSE)=0,"",VLOOKUP(B45,'ﾃﾞｰﾀ項目定義'!$A$4:$E$1089,5,FALSE))</f>
        <v>金額の符号を示すコード。(ｽﾍﾟｰｽ 又は １）：ﾌﾟﾗｽ、２：ﾏｲﾅｽ</v>
      </c>
    </row>
    <row r="46" spans="1:9" ht="13.5">
      <c r="A46" s="149">
        <f t="shared" si="0"/>
        <v>43</v>
      </c>
      <c r="B46" s="144">
        <v>27216</v>
      </c>
      <c r="C46" s="28" t="str">
        <f>VLOOKUP(B46,'ﾃﾞｰﾀ項目定義'!$A$4:$E$1089,2,FALSE)</f>
        <v>繰越消費税額</v>
      </c>
      <c r="D46" s="145">
        <f>VLOOKUP(B46,'ﾃﾞｰﾀ項目定義'!$A$4:$E$1089,3,FALSE)</f>
        <v>13</v>
      </c>
      <c r="E46" s="145">
        <f>VLOOKUP(B46,'ﾃﾞｰﾀ項目定義'!$A$4:$E$1089,4,FALSE)</f>
        <v>9</v>
      </c>
      <c r="F46" s="146"/>
      <c r="G46" s="146"/>
      <c r="H46" s="146"/>
      <c r="I46" s="160" t="str">
        <f>IF(VLOOKUP(B46,'ﾃﾞｰﾀ項目定義'!$A$4:$E$1089,5,FALSE)=0,"",VLOOKUP(B46,'ﾃﾞｰﾀ項目定義'!$A$4:$E$1089,5,FALSE))</f>
        <v>発注者に今回支払い義務のない金額(税額)</v>
      </c>
    </row>
    <row r="47" spans="1:9" ht="13.5">
      <c r="A47" s="149">
        <f t="shared" si="0"/>
        <v>44</v>
      </c>
      <c r="B47" s="144">
        <v>27226</v>
      </c>
      <c r="C47" s="28" t="str">
        <f>VLOOKUP(B47,'ﾃﾞｰﾀ項目定義'!$A$4:$E$1089,2,FALSE)</f>
        <v>前月売上金額(税抜き)-符号</v>
      </c>
      <c r="D47" s="145">
        <f>VLOOKUP(B47,'ﾃﾞｰﾀ項目定義'!$A$4:$E$1089,3,FALSE)</f>
        <v>1</v>
      </c>
      <c r="E47" s="145" t="str">
        <f>VLOOKUP(B47,'ﾃﾞｰﾀ項目定義'!$A$4:$E$1089,4,FALSE)</f>
        <v>X</v>
      </c>
      <c r="F47" s="146"/>
      <c r="G47" s="146"/>
      <c r="H47" s="146"/>
      <c r="I47" s="160" t="str">
        <f>IF(VLOOKUP(B47,'ﾃﾞｰﾀ項目定義'!$A$4:$E$1089,5,FALSE)=0,"",VLOOKUP(B47,'ﾃﾞｰﾀ項目定義'!$A$4:$E$1089,5,FALSE))</f>
        <v>金額の符号を示すコード。(ｽﾍﾟｰｽ 又は １）：ﾌﾟﾗｽ、２：ﾏｲﾅｽ</v>
      </c>
    </row>
    <row r="48" spans="1:9" ht="13.5">
      <c r="A48" s="149">
        <f t="shared" si="0"/>
        <v>45</v>
      </c>
      <c r="B48" s="144">
        <v>27183</v>
      </c>
      <c r="C48" s="28" t="str">
        <f>VLOOKUP(B48,'ﾃﾞｰﾀ項目定義'!$A$4:$E$1089,2,FALSE)</f>
        <v>前月売上金額(税抜き)</v>
      </c>
      <c r="D48" s="145">
        <f>VLOOKUP(B48,'ﾃﾞｰﾀ項目定義'!$A$4:$E$1089,3,FALSE)</f>
        <v>13</v>
      </c>
      <c r="E48" s="145">
        <f>VLOOKUP(B48,'ﾃﾞｰﾀ項目定義'!$A$4:$E$1089,4,FALSE)</f>
        <v>9</v>
      </c>
      <c r="F48" s="146" t="s">
        <v>347</v>
      </c>
      <c r="G48" s="146"/>
      <c r="H48" s="150"/>
      <c r="I48" s="160" t="str">
        <f>IF(VLOOKUP(B48,'ﾃﾞｰﾀ項目定義'!$A$4:$E$1089,5,FALSE)=0,"",VLOOKUP(B48,'ﾃﾞｰﾀ項目定義'!$A$4:$E$1089,5,FALSE))</f>
        <v>前月売上金額(税抜き)</v>
      </c>
    </row>
    <row r="49" spans="1:9" ht="13.5">
      <c r="A49" s="149">
        <f t="shared" si="0"/>
        <v>46</v>
      </c>
      <c r="B49" s="144">
        <v>27227</v>
      </c>
      <c r="C49" s="28" t="str">
        <f>VLOOKUP(B49,'ﾃﾞｰﾀ項目定義'!$A$4:$E$1089,2,FALSE)</f>
        <v>前月売上消費税額-符号</v>
      </c>
      <c r="D49" s="145">
        <f>VLOOKUP(B49,'ﾃﾞｰﾀ項目定義'!$A$4:$E$1089,3,FALSE)</f>
        <v>1</v>
      </c>
      <c r="E49" s="145" t="str">
        <f>VLOOKUP(B49,'ﾃﾞｰﾀ項目定義'!$A$4:$E$1089,4,FALSE)</f>
        <v>X</v>
      </c>
      <c r="F49" s="146"/>
      <c r="G49" s="146"/>
      <c r="H49" s="150"/>
      <c r="I49" s="160" t="str">
        <f>IF(VLOOKUP(B49,'ﾃﾞｰﾀ項目定義'!$A$4:$E$1089,5,FALSE)=0,"",VLOOKUP(B49,'ﾃﾞｰﾀ項目定義'!$A$4:$E$1089,5,FALSE))</f>
        <v>金額の符号を示すコード。(ｽﾍﾟｰｽ 又は １）：ﾌﾟﾗｽ、２：ﾏｲﾅｽ</v>
      </c>
    </row>
    <row r="50" spans="1:9" ht="13.5">
      <c r="A50" s="149">
        <f t="shared" si="0"/>
        <v>47</v>
      </c>
      <c r="B50" s="144">
        <v>27184</v>
      </c>
      <c r="C50" s="28" t="str">
        <f>VLOOKUP(B50,'ﾃﾞｰﾀ項目定義'!$A$4:$E$1089,2,FALSE)</f>
        <v>前月売上消費税額</v>
      </c>
      <c r="D50" s="145">
        <f>VLOOKUP(B50,'ﾃﾞｰﾀ項目定義'!$A$4:$E$1089,3,FALSE)</f>
        <v>13</v>
      </c>
      <c r="E50" s="145">
        <f>VLOOKUP(B50,'ﾃﾞｰﾀ項目定義'!$A$4:$E$1089,4,FALSE)</f>
        <v>9</v>
      </c>
      <c r="F50" s="146" t="s">
        <v>347</v>
      </c>
      <c r="G50" s="146"/>
      <c r="H50" s="150"/>
      <c r="I50" s="160" t="str">
        <f>IF(VLOOKUP(B50,'ﾃﾞｰﾀ項目定義'!$A$4:$E$1089,5,FALSE)=0,"",VLOOKUP(B50,'ﾃﾞｰﾀ項目定義'!$A$4:$E$1089,5,FALSE))</f>
        <v>前月売上金額(税額)</v>
      </c>
    </row>
    <row r="51" spans="1:9" ht="13.5">
      <c r="A51" s="143">
        <f t="shared" si="0"/>
        <v>48</v>
      </c>
      <c r="B51" s="144">
        <v>27017</v>
      </c>
      <c r="C51" s="28" t="str">
        <f>VLOOKUP(B51,'ﾃﾞｰﾀ項目定義'!$A$4:$E$1089,2,FALSE)</f>
        <v>備考(全角）</v>
      </c>
      <c r="D51" s="145">
        <f>VLOOKUP(B51,'ﾃﾞｰﾀ項目定義'!$A$4:$E$1089,3,FALSE)</f>
        <v>100</v>
      </c>
      <c r="E51" s="145" t="str">
        <f>VLOOKUP(B51,'ﾃﾞｰﾀ項目定義'!$A$4:$E$1089,4,FALSE)</f>
        <v>K</v>
      </c>
      <c r="F51" s="146" t="s">
        <v>347</v>
      </c>
      <c r="G51" s="146"/>
      <c r="H51" s="146"/>
      <c r="I51" s="160" t="str">
        <f>IF(VLOOKUP(B51,'ﾃﾞｰﾀ項目定義'!$A$4:$E$1089,5,FALSE)=0,"",VLOOKUP(B51,'ﾃﾞｰﾀ項目定義'!$A$4:$E$1089,5,FALSE))</f>
        <v>かな・漢字による備考。当該ﾒｯｾｰｼﾞに対するﾒｯｾｰｼﾞ作成側の追記事項</v>
      </c>
    </row>
    <row r="52" spans="1:9" s="148" customFormat="1" ht="14.25" thickBot="1">
      <c r="A52" s="151">
        <f>A51+1</f>
        <v>49</v>
      </c>
      <c r="B52" s="152">
        <v>27330</v>
      </c>
      <c r="C52" s="218" t="str">
        <f>VLOOKUP(B52,'ﾃﾞｰﾀ項目定義'!$A$4:$E$1011,2,FALSE)</f>
        <v>自由使用欄</v>
      </c>
      <c r="D52" s="154">
        <f>VLOOKUP(B52,'ﾃﾞｰﾀ項目定義'!$A$4:$E$1011,3,FALSE)</f>
        <v>30</v>
      </c>
      <c r="E52" s="154" t="str">
        <f>VLOOKUP(B52,'ﾃﾞｰﾀ項目定義'!$A$4:$E$1011,4,FALSE)</f>
        <v>X</v>
      </c>
      <c r="F52" s="153"/>
      <c r="G52" s="154" t="s">
        <v>348</v>
      </c>
      <c r="H52" s="154">
        <v>50</v>
      </c>
      <c r="I52" s="162" t="str">
        <f>IF(VLOOKUP(B52,'ﾃﾞｰﾀ項目定義'!$A$4:$E$1011,5,FALSE)=0,"",VLOOKUP(B52,'ﾃﾞｰﾀ項目定義'!$A$4:$E$1011,5,FALSE))</f>
        <v>ﾏﾙﾁ明細。１明細には１情報として使用し、１明細内に複数の情報をセットしない。</v>
      </c>
    </row>
  </sheetData>
  <printOptions/>
  <pageMargins left="0.5905511811023623" right="0.44" top="0.5905511811023623" bottom="0.7874015748031497" header="0.3937007874015748" footer="0.3937007874015748"/>
  <pageSetup fitToHeight="3" fitToWidth="1" horizontalDpi="300" verticalDpi="300" orientation="landscape" paperSize="9" r:id="rId3"/>
  <headerFooter alignWithMargins="0">
    <oddHeader>&amp;R印刷日：&amp;D</oddHeader>
    <oddFooter>&amp;C&amp;P / &amp;N ﾍﾟｰｼﾞ</oddFooter>
  </headerFooter>
  <legacyDrawing r:id="rId2"/>
</worksheet>
</file>

<file path=xl/worksheets/sheet2.xml><?xml version="1.0" encoding="utf-8"?>
<worksheet xmlns="http://schemas.openxmlformats.org/spreadsheetml/2006/main" xmlns:r="http://schemas.openxmlformats.org/officeDocument/2006/relationships">
  <dimension ref="B5:C31"/>
  <sheetViews>
    <sheetView zoomScale="75" zoomScaleNormal="75" workbookViewId="0" topLeftCell="A24">
      <selection activeCell="C41" sqref="C41"/>
    </sheetView>
  </sheetViews>
  <sheetFormatPr defaultColWidth="9.00390625" defaultRowHeight="13.5"/>
  <cols>
    <col min="2" max="2" width="5.375" style="0" bestFit="1" customWidth="1"/>
    <col min="3" max="3" width="55.625" style="0" customWidth="1"/>
  </cols>
  <sheetData>
    <row r="5" ht="28.5">
      <c r="C5" s="21" t="s">
        <v>914</v>
      </c>
    </row>
    <row r="9" spans="2:3" ht="25.5">
      <c r="B9" s="22">
        <v>1</v>
      </c>
      <c r="C9" s="6" t="s">
        <v>185</v>
      </c>
    </row>
    <row r="10" spans="2:3" ht="25.5">
      <c r="B10" s="22">
        <f>B9+1</f>
        <v>2</v>
      </c>
      <c r="C10" s="6" t="s">
        <v>1114</v>
      </c>
    </row>
    <row r="11" spans="2:3" ht="25.5">
      <c r="B11" s="22">
        <f aca="true" t="shared" si="0" ref="B11:B31">B10+1</f>
        <v>3</v>
      </c>
      <c r="C11" s="6" t="s">
        <v>1121</v>
      </c>
    </row>
    <row r="12" spans="2:3" ht="25.5">
      <c r="B12" s="25">
        <f t="shared" si="0"/>
        <v>4</v>
      </c>
      <c r="C12" s="6" t="s">
        <v>1111</v>
      </c>
    </row>
    <row r="13" spans="2:3" ht="51">
      <c r="B13" s="25">
        <f t="shared" si="0"/>
        <v>5</v>
      </c>
      <c r="C13" s="24" t="s">
        <v>201</v>
      </c>
    </row>
    <row r="14" spans="2:3" ht="25.5">
      <c r="B14" s="22">
        <f t="shared" si="0"/>
        <v>6</v>
      </c>
      <c r="C14" s="6" t="s">
        <v>1112</v>
      </c>
    </row>
    <row r="15" spans="2:3" ht="25.5">
      <c r="B15" s="22">
        <f t="shared" si="0"/>
        <v>7</v>
      </c>
      <c r="C15" s="6" t="s">
        <v>20</v>
      </c>
    </row>
    <row r="16" spans="2:3" ht="25.5">
      <c r="B16" s="22">
        <f t="shared" si="0"/>
        <v>8</v>
      </c>
      <c r="C16" s="6" t="s">
        <v>1122</v>
      </c>
    </row>
    <row r="17" spans="2:3" ht="25.5">
      <c r="B17" s="22">
        <f t="shared" si="0"/>
        <v>9</v>
      </c>
      <c r="C17" s="6" t="s">
        <v>1123</v>
      </c>
    </row>
    <row r="18" spans="2:3" ht="25.5">
      <c r="B18" s="22">
        <f t="shared" si="0"/>
        <v>10</v>
      </c>
      <c r="C18" s="6" t="s">
        <v>1115</v>
      </c>
    </row>
    <row r="19" spans="2:3" ht="25.5">
      <c r="B19" s="22">
        <f t="shared" si="0"/>
        <v>11</v>
      </c>
      <c r="C19" s="6" t="s">
        <v>310</v>
      </c>
    </row>
    <row r="20" spans="2:3" ht="25.5">
      <c r="B20" s="22">
        <f t="shared" si="0"/>
        <v>12</v>
      </c>
      <c r="C20" s="6" t="s">
        <v>311</v>
      </c>
    </row>
    <row r="21" spans="2:3" ht="25.5">
      <c r="B21" s="22">
        <f t="shared" si="0"/>
        <v>13</v>
      </c>
      <c r="C21" s="6" t="s">
        <v>271</v>
      </c>
    </row>
    <row r="22" spans="2:3" ht="25.5">
      <c r="B22" s="22">
        <f t="shared" si="0"/>
        <v>14</v>
      </c>
      <c r="C22" s="6" t="s">
        <v>272</v>
      </c>
    </row>
    <row r="23" spans="2:3" ht="25.5">
      <c r="B23" s="22">
        <f t="shared" si="0"/>
        <v>15</v>
      </c>
      <c r="C23" s="6" t="s">
        <v>186</v>
      </c>
    </row>
    <row r="24" spans="2:3" ht="25.5">
      <c r="B24" s="22">
        <f t="shared" si="0"/>
        <v>16</v>
      </c>
      <c r="C24" s="6" t="s">
        <v>180</v>
      </c>
    </row>
    <row r="25" spans="2:3" ht="25.5">
      <c r="B25" s="22">
        <f t="shared" si="0"/>
        <v>17</v>
      </c>
      <c r="C25" s="6" t="s">
        <v>187</v>
      </c>
    </row>
    <row r="26" spans="2:3" ht="25.5">
      <c r="B26" s="22">
        <f t="shared" si="0"/>
        <v>18</v>
      </c>
      <c r="C26" s="6" t="s">
        <v>181</v>
      </c>
    </row>
    <row r="27" spans="2:3" ht="25.5">
      <c r="B27" s="22">
        <f t="shared" si="0"/>
        <v>19</v>
      </c>
      <c r="C27" s="6" t="s">
        <v>269</v>
      </c>
    </row>
    <row r="28" spans="2:3" ht="25.5">
      <c r="B28" s="22">
        <f t="shared" si="0"/>
        <v>20</v>
      </c>
      <c r="C28" s="6" t="s">
        <v>270</v>
      </c>
    </row>
    <row r="29" spans="2:3" ht="25.5">
      <c r="B29" s="22">
        <f t="shared" si="0"/>
        <v>21</v>
      </c>
      <c r="C29" s="6" t="s">
        <v>226</v>
      </c>
    </row>
    <row r="30" spans="2:3" ht="25.5">
      <c r="B30" s="22">
        <f t="shared" si="0"/>
        <v>22</v>
      </c>
      <c r="C30" s="6" t="s">
        <v>812</v>
      </c>
    </row>
    <row r="31" spans="2:3" ht="25.5">
      <c r="B31" s="22">
        <f t="shared" si="0"/>
        <v>23</v>
      </c>
      <c r="C31" s="6" t="s">
        <v>1124</v>
      </c>
    </row>
  </sheetData>
  <printOptions/>
  <pageMargins left="0.75" right="0.75" top="0.98" bottom="0.79" header="0.4" footer="0.4"/>
  <pageSetup horizontalDpi="600" verticalDpi="600" orientation="portrait" paperSize="9" r:id="rId1"/>
  <headerFooter alignWithMargins="0">
    <oddHeader>&amp;R印刷日：&amp;D</oddHeader>
    <oddFooter>&amp;C&amp;P / &amp;N ﾍﾟｰｼﾞ</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I65"/>
  <sheetViews>
    <sheetView zoomScale="80" zoomScaleNormal="80" workbookViewId="0" topLeftCell="A1">
      <pane ySplit="3" topLeftCell="BM40" activePane="bottomLeft" state="frozen"/>
      <selection pane="topLeft" activeCell="A1" sqref="A1"/>
      <selection pane="bottomLeft" activeCell="I34" sqref="I34"/>
    </sheetView>
  </sheetViews>
  <sheetFormatPr defaultColWidth="9.00390625" defaultRowHeight="13.5"/>
  <cols>
    <col min="1" max="1" width="4.125" style="163" customWidth="1"/>
    <col min="2" max="2" width="5.625" style="163" customWidth="1"/>
    <col min="3" max="3" width="25.625" style="163" customWidth="1"/>
    <col min="4" max="4" width="6.625" style="163" bestFit="1" customWidth="1"/>
    <col min="5" max="6" width="5.125" style="163" bestFit="1" customWidth="1"/>
    <col min="7" max="8" width="5.25390625" style="163" customWidth="1"/>
    <col min="9" max="9" width="70.625" style="163" customWidth="1"/>
    <col min="10" max="16384" width="9.00390625" style="163" customWidth="1"/>
  </cols>
  <sheetData>
    <row r="1" spans="1:9" ht="17.25">
      <c r="A1" s="17" t="str">
        <f>ﾒｯｾｰｼﾞﾌﾛｰ!F40</f>
        <v>請求明細情報</v>
      </c>
      <c r="B1" s="4"/>
      <c r="C1" s="5"/>
      <c r="D1" s="5"/>
      <c r="E1" s="5"/>
      <c r="F1" s="5"/>
      <c r="G1" s="5"/>
      <c r="H1" s="5"/>
      <c r="I1" s="156" t="str">
        <f>'ﾃﾞｰﾀ項目定義'!$E$1</f>
        <v>ＢＰＩＤ ＝ ＨＷＳＷ００１Ａ</v>
      </c>
    </row>
    <row r="2" ht="18" thickBot="1">
      <c r="I2" s="157" t="str">
        <f>'ﾒｯｾｰｼﾞ一覧'!B96&amp;'ﾒｯｾｰｼﾞ一覧'!E96</f>
        <v>情報区分コード ＝ ０８１１</v>
      </c>
    </row>
    <row r="3" spans="1:9" s="167" customFormat="1" ht="27.75" customHeight="1" thickBot="1">
      <c r="A3" s="164" t="s">
        <v>915</v>
      </c>
      <c r="B3" s="165" t="s">
        <v>21</v>
      </c>
      <c r="C3" s="166" t="s">
        <v>916</v>
      </c>
      <c r="D3" s="166" t="s">
        <v>917</v>
      </c>
      <c r="E3" s="166" t="s">
        <v>918</v>
      </c>
      <c r="F3" s="166" t="s">
        <v>919</v>
      </c>
      <c r="G3" s="165" t="s">
        <v>301</v>
      </c>
      <c r="H3" s="165" t="s">
        <v>302</v>
      </c>
      <c r="I3" s="158" t="s">
        <v>920</v>
      </c>
    </row>
    <row r="4" spans="1:9" ht="13.5">
      <c r="A4" s="168">
        <v>1</v>
      </c>
      <c r="B4" s="169">
        <v>27001</v>
      </c>
      <c r="C4" s="169" t="str">
        <f>VLOOKUP(B4,'ﾃﾞｰﾀ項目定義'!$A$4:$E$1089,2,FALSE)</f>
        <v>ﾃﾞｰﾀ処理番号</v>
      </c>
      <c r="D4" s="170" t="str">
        <f>VLOOKUP(B4,'ﾃﾞｰﾀ項目定義'!$A$4:$E$1089,3,FALSE)</f>
        <v>5</v>
      </c>
      <c r="E4" s="170" t="str">
        <f>VLOOKUP(B4,'ﾃﾞｰﾀ項目定義'!$A$4:$E$1089,4,FALSE)</f>
        <v>9</v>
      </c>
      <c r="F4" s="171">
        <v>3</v>
      </c>
      <c r="G4" s="171"/>
      <c r="H4" s="171"/>
      <c r="I4" s="159" t="str">
        <f>IF(VLOOKUP(B4,'ﾃﾞｰﾀ項目定義'!$A$4:$E$1089,5,FALSE)=0,"",VLOOKUP(B4,'ﾃﾞｰﾀ項目定義'!$A$4:$E$1089,5,FALSE))</f>
        <v>ﾃﾞｰﾀ処理番号。受信側でﾒｯｾｰｼﾞを処理する際の順位を示す番号。</v>
      </c>
    </row>
    <row r="5" spans="1:9" ht="13.5">
      <c r="A5" s="172">
        <f aca="true" t="shared" si="0" ref="A5:A18">SUM(A4+1)</f>
        <v>2</v>
      </c>
      <c r="B5" s="173">
        <v>27002</v>
      </c>
      <c r="C5" s="173" t="str">
        <f>VLOOKUP(B5,'ﾃﾞｰﾀ項目定義'!$A$4:$E$1089,2,FALSE)</f>
        <v>情報区分ｺｰﾄﾞ</v>
      </c>
      <c r="D5" s="174" t="str">
        <f>VLOOKUP(B5,'ﾃﾞｰﾀ項目定義'!$A$4:$E$1089,3,FALSE)</f>
        <v>4</v>
      </c>
      <c r="E5" s="174" t="str">
        <f>VLOOKUP(B5,'ﾃﾞｰﾀ項目定義'!$A$4:$E$1089,4,FALSE)</f>
        <v>X</v>
      </c>
      <c r="F5" s="175">
        <v>3</v>
      </c>
      <c r="G5" s="175"/>
      <c r="H5" s="175"/>
      <c r="I5" s="160" t="str">
        <f>'ﾃﾞｰﾀ項目定義'!E5&amp;" ("&amp;A1&amp;" = "&amp;'ﾒｯｾｰｼﾞ一覧'!E96&amp;")"</f>
        <v>情報の種類を示すｺｰﾄﾞ (請求明細情報 = ０８１１)</v>
      </c>
    </row>
    <row r="6" spans="1:9" ht="13.5">
      <c r="A6" s="172">
        <f t="shared" si="0"/>
        <v>3</v>
      </c>
      <c r="B6" s="173">
        <v>27003</v>
      </c>
      <c r="C6" s="173" t="str">
        <f>VLOOKUP(B6,'ﾃﾞｰﾀ項目定義'!$A$4:$E$1089,2,FALSE)</f>
        <v>ﾃﾞｰﾀ作成日</v>
      </c>
      <c r="D6" s="174" t="str">
        <f>VLOOKUP(B6,'ﾃﾞｰﾀ項目定義'!$A$4:$E$1089,3,FALSE)</f>
        <v>8</v>
      </c>
      <c r="E6" s="174" t="str">
        <f>VLOOKUP(B6,'ﾃﾞｰﾀ項目定義'!$A$4:$E$1089,4,FALSE)</f>
        <v>Y</v>
      </c>
      <c r="F6" s="175">
        <v>3</v>
      </c>
      <c r="G6" s="175"/>
      <c r="H6" s="175"/>
      <c r="I6" s="160" t="str">
        <f>IF(VLOOKUP(B6,'ﾃﾞｰﾀ項目定義'!$A$4:$E$1089,5,FALSE)=0,"",VLOOKUP(B6,'ﾃﾞｰﾀ項目定義'!$A$4:$E$1089,5,FALSE))</f>
        <v>ﾃﾞｰﾀ作成生年月日</v>
      </c>
    </row>
    <row r="7" spans="1:9" s="167" customFormat="1" ht="13.5">
      <c r="A7" s="176">
        <f t="shared" si="0"/>
        <v>4</v>
      </c>
      <c r="B7" s="173">
        <v>27187</v>
      </c>
      <c r="C7" s="177" t="str">
        <f>VLOOKUP(B7,'ﾃﾞｰﾀ項目定義'!$A$4:$E$1011,2,FALSE)</f>
        <v>ﾃﾞｰﾀ作成時間</v>
      </c>
      <c r="D7" s="174">
        <f>VLOOKUP(B7,'ﾃﾞｰﾀ項目定義'!$A$4:$E$1011,3,FALSE)</f>
        <v>6</v>
      </c>
      <c r="E7" s="174">
        <f>VLOOKUP(B7,'ﾃﾞｰﾀ項目定義'!$A$4:$E$1011,4,FALSE)</f>
        <v>9</v>
      </c>
      <c r="F7" s="174"/>
      <c r="G7" s="174"/>
      <c r="H7" s="174"/>
      <c r="I7" s="160" t="str">
        <f>IF(VLOOKUP(B7,'ﾃﾞｰﾀ項目定義'!$A$4:$E$1011,5,FALSE)=0,"",VLOOKUP(B7,'ﾃﾞｰﾀ項目定義'!$A$4:$E$1011,5,FALSE))</f>
        <v>ﾃﾞｰﾀ作成時刻。HHMMSS（HH：00～24、MM：00～59、SS：00～59）</v>
      </c>
    </row>
    <row r="8" spans="1:9" ht="13.5">
      <c r="A8" s="172">
        <f t="shared" si="0"/>
        <v>5</v>
      </c>
      <c r="B8" s="173">
        <v>27004</v>
      </c>
      <c r="C8" s="173" t="str">
        <f>VLOOKUP(B8,'ﾃﾞｰﾀ項目定義'!$A$4:$E$1089,2,FALSE)</f>
        <v>発注者ｺｰﾄﾞ</v>
      </c>
      <c r="D8" s="174" t="str">
        <f>VLOOKUP(B8,'ﾃﾞｰﾀ項目定義'!$A$4:$E$1089,3,FALSE)</f>
        <v>12</v>
      </c>
      <c r="E8" s="174" t="str">
        <f>VLOOKUP(B8,'ﾃﾞｰﾀ項目定義'!$A$4:$E$1089,4,FALSE)</f>
        <v>X</v>
      </c>
      <c r="F8" s="175">
        <v>3</v>
      </c>
      <c r="G8" s="175"/>
      <c r="H8" s="175"/>
      <c r="I8" s="160" t="str">
        <f>IF(VLOOKUP(B8,'ﾃﾞｰﾀ項目定義'!$A$4:$E$1089,5,FALSE)=0,"",VLOOKUP(B8,'ﾃﾞｰﾀ項目定義'!$A$4:$E$1089,5,FALSE))</f>
        <v>発注側統一企業ｺｰﾄﾞ</v>
      </c>
    </row>
    <row r="9" spans="1:9" ht="13.5">
      <c r="A9" s="172">
        <f t="shared" si="0"/>
        <v>6</v>
      </c>
      <c r="B9" s="173">
        <v>27005</v>
      </c>
      <c r="C9" s="173" t="str">
        <f>VLOOKUP(B9,'ﾃﾞｰﾀ項目定義'!$A$4:$E$1089,2,FALSE)</f>
        <v>受注者ｺｰﾄﾞ</v>
      </c>
      <c r="D9" s="174" t="str">
        <f>VLOOKUP(B9,'ﾃﾞｰﾀ項目定義'!$A$4:$E$1089,3,FALSE)</f>
        <v>12</v>
      </c>
      <c r="E9" s="174" t="str">
        <f>VLOOKUP(B9,'ﾃﾞｰﾀ項目定義'!$A$4:$E$1089,4,FALSE)</f>
        <v>X</v>
      </c>
      <c r="F9" s="175">
        <v>3</v>
      </c>
      <c r="G9" s="175"/>
      <c r="H9" s="175"/>
      <c r="I9" s="160" t="str">
        <f>IF(VLOOKUP(B9,'ﾃﾞｰﾀ項目定義'!$A$4:$E$1089,5,FALSE)=0,"",VLOOKUP(B9,'ﾃﾞｰﾀ項目定義'!$A$4:$E$1089,5,FALSE))</f>
        <v>受注側統一企業ｺｰﾄﾞ</v>
      </c>
    </row>
    <row r="10" spans="1:9" ht="13.5">
      <c r="A10" s="172">
        <f t="shared" si="0"/>
        <v>7</v>
      </c>
      <c r="B10" s="173">
        <v>27006</v>
      </c>
      <c r="C10" s="173" t="str">
        <f>VLOOKUP(B10,'ﾃﾞｰﾀ項目定義'!$A$4:$E$1089,2,FALSE)</f>
        <v>発注部門ｺｰﾄﾞ</v>
      </c>
      <c r="D10" s="174" t="str">
        <f>VLOOKUP(B10,'ﾃﾞｰﾀ項目定義'!$A$4:$E$1089,3,FALSE)</f>
        <v>8</v>
      </c>
      <c r="E10" s="174" t="str">
        <f>VLOOKUP(B10,'ﾃﾞｰﾀ項目定義'!$A$4:$E$1089,4,FALSE)</f>
        <v>X</v>
      </c>
      <c r="F10" s="175"/>
      <c r="G10" s="175"/>
      <c r="H10" s="175"/>
      <c r="I10" s="160" t="str">
        <f>IF(VLOOKUP(B10,'ﾃﾞｰﾀ項目定義'!$A$4:$E$1089,5,FALSE)=0,"",VLOOKUP(B10,'ﾃﾞｰﾀ項目定義'!$A$4:$E$1089,5,FALSE))</f>
        <v>発注側部門ｺｰﾄﾞ</v>
      </c>
    </row>
    <row r="11" spans="1:9" ht="13.5">
      <c r="A11" s="172">
        <f t="shared" si="0"/>
        <v>8</v>
      </c>
      <c r="B11" s="173">
        <v>27007</v>
      </c>
      <c r="C11" s="173" t="str">
        <f>VLOOKUP(B11,'ﾃﾞｰﾀ項目定義'!$A$4:$E$1089,2,FALSE)</f>
        <v>受注部門ｺｰﾄﾞ</v>
      </c>
      <c r="D11" s="174">
        <f>VLOOKUP(B11,'ﾃﾞｰﾀ項目定義'!$A$4:$E$1089,3,FALSE)</f>
        <v>8</v>
      </c>
      <c r="E11" s="174" t="str">
        <f>VLOOKUP(B11,'ﾃﾞｰﾀ項目定義'!$A$4:$E$1089,4,FALSE)</f>
        <v>X</v>
      </c>
      <c r="F11" s="175"/>
      <c r="G11" s="175"/>
      <c r="H11" s="175"/>
      <c r="I11" s="160" t="str">
        <f>IF(VLOOKUP(B11,'ﾃﾞｰﾀ項目定義'!$A$4:$E$1089,5,FALSE)=0,"",VLOOKUP(B11,'ﾃﾞｰﾀ項目定義'!$A$4:$E$1089,5,FALSE))</f>
        <v>受注側部門ｺｰﾄﾞ</v>
      </c>
    </row>
    <row r="12" spans="1:9" s="167" customFormat="1" ht="13.5">
      <c r="A12" s="176">
        <f t="shared" si="0"/>
        <v>9</v>
      </c>
      <c r="B12" s="173">
        <v>27008</v>
      </c>
      <c r="C12" s="177" t="str">
        <f>VLOOKUP(B12,'ﾃﾞｰﾀ項目定義'!$A$4:$E$1011,2,FALSE)</f>
        <v>訂正区分</v>
      </c>
      <c r="D12" s="174" t="str">
        <f>VLOOKUP(B12,'ﾃﾞｰﾀ項目定義'!$A$4:$E$1011,3,FALSE)</f>
        <v>1</v>
      </c>
      <c r="E12" s="174" t="str">
        <f>VLOOKUP(B12,'ﾃﾞｰﾀ項目定義'!$A$4:$E$1011,4,FALSE)</f>
        <v>X</v>
      </c>
      <c r="F12" s="174">
        <v>3</v>
      </c>
      <c r="G12" s="174"/>
      <c r="H12" s="174"/>
      <c r="I12" s="161" t="s">
        <v>345</v>
      </c>
    </row>
    <row r="13" spans="1:9" ht="13.5">
      <c r="A13" s="172">
        <f t="shared" si="0"/>
        <v>10</v>
      </c>
      <c r="B13" s="173">
        <v>27160</v>
      </c>
      <c r="C13" s="173" t="str">
        <f>VLOOKUP(B13,'ﾃﾞｰﾀ項目定義'!$A$4:$E$1089,2,FALSE)</f>
        <v>請求先ｺｰﾄﾞ</v>
      </c>
      <c r="D13" s="174" t="str">
        <f>VLOOKUP(B13,'ﾃﾞｰﾀ項目定義'!$A$4:$E$1089,3,FALSE)</f>
        <v>12</v>
      </c>
      <c r="E13" s="174" t="str">
        <f>VLOOKUP(B13,'ﾃﾞｰﾀ項目定義'!$A$4:$E$1089,4,FALSE)</f>
        <v>X</v>
      </c>
      <c r="F13" s="175">
        <v>3</v>
      </c>
      <c r="G13" s="175"/>
      <c r="H13" s="175"/>
      <c r="I13" s="160" t="str">
        <f>IF(VLOOKUP(B13,'ﾃﾞｰﾀ項目定義'!$A$4:$E$1089,5,FALSE)=0,"",VLOOKUP(B13,'ﾃﾞｰﾀ項目定義'!$A$4:$E$1089,5,FALSE))</f>
        <v>請求先統一企業ｺｰﾄﾞ</v>
      </c>
    </row>
    <row r="14" spans="1:9" ht="13.5">
      <c r="A14" s="172">
        <f t="shared" si="0"/>
        <v>11</v>
      </c>
      <c r="B14" s="173">
        <v>27161</v>
      </c>
      <c r="C14" s="173" t="str">
        <f>VLOOKUP(B14,'ﾃﾞｰﾀ項目定義'!$A$4:$E$1089,2,FALSE)</f>
        <v>請求先部門ｺｰﾄﾞ</v>
      </c>
      <c r="D14" s="174" t="str">
        <f>VLOOKUP(B14,'ﾃﾞｰﾀ項目定義'!$A$4:$E$1089,3,FALSE)</f>
        <v>8</v>
      </c>
      <c r="E14" s="174" t="str">
        <f>VLOOKUP(B14,'ﾃﾞｰﾀ項目定義'!$A$4:$E$1089,4,FALSE)</f>
        <v>X</v>
      </c>
      <c r="F14" s="175"/>
      <c r="G14" s="175"/>
      <c r="H14" s="175"/>
      <c r="I14" s="160" t="str">
        <f>IF(VLOOKUP(B14,'ﾃﾞｰﾀ項目定義'!$A$4:$E$1089,5,FALSE)=0,"",VLOOKUP(B14,'ﾃﾞｰﾀ項目定義'!$A$4:$E$1089,5,FALSE))</f>
        <v>請求先部門ｺｰﾄﾞ</v>
      </c>
    </row>
    <row r="15" spans="1:9" s="167" customFormat="1" ht="13.5" customHeight="1">
      <c r="A15" s="172">
        <f t="shared" si="0"/>
        <v>12</v>
      </c>
      <c r="B15" s="173">
        <v>27162</v>
      </c>
      <c r="C15" s="173" t="str">
        <f>VLOOKUP(B15,'ﾃﾞｰﾀ項目定義'!$A$4:$E$1089,2,FALSE)</f>
        <v>支払先ｺｰﾄﾞ</v>
      </c>
      <c r="D15" s="174" t="str">
        <f>VLOOKUP(B15,'ﾃﾞｰﾀ項目定義'!$A$4:$E$1089,3,FALSE)</f>
        <v>12</v>
      </c>
      <c r="E15" s="174" t="str">
        <f>VLOOKUP(B15,'ﾃﾞｰﾀ項目定義'!$A$4:$E$1089,4,FALSE)</f>
        <v>X</v>
      </c>
      <c r="F15" s="175">
        <v>3</v>
      </c>
      <c r="G15" s="175"/>
      <c r="H15" s="175"/>
      <c r="I15" s="160" t="str">
        <f>IF(VLOOKUP(B15,'ﾃﾞｰﾀ項目定義'!$A$4:$E$1089,5,FALSE)=0,"",VLOOKUP(B15,'ﾃﾞｰﾀ項目定義'!$A$4:$E$1089,5,FALSE))</f>
        <v>支払先統一企業ｺｰﾄﾞ</v>
      </c>
    </row>
    <row r="16" spans="1:9" s="167" customFormat="1" ht="13.5">
      <c r="A16" s="172">
        <f t="shared" si="0"/>
        <v>13</v>
      </c>
      <c r="B16" s="173">
        <v>27163</v>
      </c>
      <c r="C16" s="173" t="str">
        <f>VLOOKUP(B16,'ﾃﾞｰﾀ項目定義'!$A$4:$E$1089,2,FALSE)</f>
        <v>支払先部門ｺｰﾄﾞ</v>
      </c>
      <c r="D16" s="174" t="str">
        <f>VLOOKUP(B16,'ﾃﾞｰﾀ項目定義'!$A$4:$E$1089,3,FALSE)</f>
        <v>8</v>
      </c>
      <c r="E16" s="174" t="str">
        <f>VLOOKUP(B16,'ﾃﾞｰﾀ項目定義'!$A$4:$E$1089,4,FALSE)</f>
        <v>X</v>
      </c>
      <c r="F16" s="175"/>
      <c r="G16" s="175"/>
      <c r="H16" s="175"/>
      <c r="I16" s="160" t="str">
        <f>IF(VLOOKUP(B16,'ﾃﾞｰﾀ項目定義'!$A$4:$E$1089,5,FALSE)=0,"",VLOOKUP(B16,'ﾃﾞｰﾀ項目定義'!$A$4:$E$1089,5,FALSE))</f>
        <v>支払先部門ｺｰﾄﾞ</v>
      </c>
    </row>
    <row r="17" spans="1:9" ht="13.5">
      <c r="A17" s="172">
        <f t="shared" si="0"/>
        <v>14</v>
      </c>
      <c r="B17" s="173">
        <v>27166</v>
      </c>
      <c r="C17" s="173" t="str">
        <f>VLOOKUP(B17,'ﾃﾞｰﾀ項目定義'!$A$4:$E$1089,2,FALSE)</f>
        <v>請求年月</v>
      </c>
      <c r="D17" s="174">
        <f>VLOOKUP(B17,'ﾃﾞｰﾀ項目定義'!$A$4:$E$1089,3,FALSE)</f>
        <v>6</v>
      </c>
      <c r="E17" s="174">
        <f>VLOOKUP(B17,'ﾃﾞｰﾀ項目定義'!$A$4:$E$1089,4,FALSE)</f>
        <v>9</v>
      </c>
      <c r="F17" s="175">
        <v>3</v>
      </c>
      <c r="G17" s="174"/>
      <c r="H17" s="174"/>
      <c r="I17" s="160" t="str">
        <f>IF(VLOOKUP(B17,'ﾃﾞｰﾀ項目定義'!$A$4:$E$1089,5,FALSE)=0,"",VLOOKUP(B17,'ﾃﾞｰﾀ項目定義'!$A$4:$E$1089,5,FALSE))</f>
        <v>支払対象となる請求年月YYYYMM</v>
      </c>
    </row>
    <row r="18" spans="1:9" s="167" customFormat="1" ht="13.5">
      <c r="A18" s="172">
        <f t="shared" si="0"/>
        <v>15</v>
      </c>
      <c r="B18" s="173">
        <v>27164</v>
      </c>
      <c r="C18" s="173" t="str">
        <f>VLOOKUP(B18,'ﾃﾞｰﾀ項目定義'!$A$4:$E$1089,2,FALSE)</f>
        <v>請求書番号</v>
      </c>
      <c r="D18" s="174">
        <f>VLOOKUP(B18,'ﾃﾞｰﾀ項目定義'!$A$4:$E$1089,3,FALSE)</f>
        <v>23</v>
      </c>
      <c r="E18" s="174" t="str">
        <f>VLOOKUP(B18,'ﾃﾞｰﾀ項目定義'!$A$4:$E$1089,4,FALSE)</f>
        <v>X</v>
      </c>
      <c r="F18" s="175">
        <v>2</v>
      </c>
      <c r="G18" s="175"/>
      <c r="H18" s="175"/>
      <c r="I18" s="160" t="str">
        <f>IF(VLOOKUP(B18,'ﾃﾞｰﾀ項目定義'!$A$4:$E$1089,5,FALSE)=0,"",VLOOKUP(B18,'ﾃﾞｰﾀ項目定義'!$A$4:$E$1089,5,FALSE))</f>
        <v>請求書単位の番号､請求者採番</v>
      </c>
    </row>
    <row r="19" spans="1:9" ht="13.5">
      <c r="A19" s="172">
        <f aca="true" t="shared" si="1" ref="A19:A62">SUM(A18+1)</f>
        <v>16</v>
      </c>
      <c r="B19" s="173">
        <v>27188</v>
      </c>
      <c r="C19" s="173" t="str">
        <f>VLOOKUP(B19,'ﾃﾞｰﾀ項目定義'!$A$4:$E$1089,2,FALSE)</f>
        <v>請求明細書番号</v>
      </c>
      <c r="D19" s="174">
        <f>VLOOKUP(B19,'ﾃﾞｰﾀ項目定義'!$A$4:$E$1089,3,FALSE)</f>
        <v>23</v>
      </c>
      <c r="E19" s="174" t="str">
        <f>VLOOKUP(B19,'ﾃﾞｰﾀ項目定義'!$A$4:$E$1089,4,FALSE)</f>
        <v>X</v>
      </c>
      <c r="F19" s="175"/>
      <c r="G19" s="175"/>
      <c r="H19" s="175"/>
      <c r="I19" s="160" t="str">
        <f>IF(VLOOKUP(B19,'ﾃﾞｰﾀ項目定義'!$A$4:$E$1089,5,FALSE)=0,"",VLOOKUP(B19,'ﾃﾞｰﾀ項目定義'!$A$4:$E$1089,5,FALSE))</f>
        <v>請求明細単位の番号､請求者採番</v>
      </c>
    </row>
    <row r="20" spans="1:9" ht="13.5">
      <c r="A20" s="172">
        <f t="shared" si="1"/>
        <v>17</v>
      </c>
      <c r="B20" s="173">
        <v>27026</v>
      </c>
      <c r="C20" s="173" t="str">
        <f>VLOOKUP(B20,'ﾃﾞｰﾀ項目定義'!$A$4:$E$1089,2,FALSE)</f>
        <v>出荷番号</v>
      </c>
      <c r="D20" s="174">
        <f>VLOOKUP(B20,'ﾃﾞｰﾀ項目定義'!$A$4:$E$1089,3,FALSE)</f>
        <v>20</v>
      </c>
      <c r="E20" s="174" t="str">
        <f>VLOOKUP(B20,'ﾃﾞｰﾀ項目定義'!$A$4:$E$1089,4,FALSE)</f>
        <v>X</v>
      </c>
      <c r="F20" s="175">
        <v>2</v>
      </c>
      <c r="G20" s="175"/>
      <c r="H20" s="175"/>
      <c r="I20" s="160" t="str">
        <f>IF(VLOOKUP(B20,'ﾃﾞｰﾀ項目定義'!$A$4:$E$1089,5,FALSE)=0,"",VLOOKUP(B20,'ﾃﾞｰﾀ項目定義'!$A$4:$E$1089,5,FALSE))</f>
        <v>受注側出荷管理番号(伝票番号・物品）</v>
      </c>
    </row>
    <row r="21" spans="1:9" s="167" customFormat="1" ht="13.5" customHeight="1">
      <c r="A21" s="172">
        <f t="shared" si="1"/>
        <v>18</v>
      </c>
      <c r="B21" s="173">
        <v>27191</v>
      </c>
      <c r="C21" s="173" t="str">
        <f>VLOOKUP(B21,'ﾃﾞｰﾀ項目定義'!$A$4:$E$1089,2,FALSE)</f>
        <v>取引区分</v>
      </c>
      <c r="D21" s="174">
        <f>VLOOKUP(B21,'ﾃﾞｰﾀ項目定義'!$A$4:$E$1089,3,FALSE)</f>
        <v>2</v>
      </c>
      <c r="E21" s="174" t="str">
        <f>VLOOKUP(B21,'ﾃﾞｰﾀ項目定義'!$A$4:$E$1089,4,FALSE)</f>
        <v>X</v>
      </c>
      <c r="F21" s="175">
        <v>3</v>
      </c>
      <c r="G21" s="175"/>
      <c r="H21" s="175"/>
      <c r="I21" s="160" t="str">
        <f>IF(VLOOKUP(B21,'ﾃﾞｰﾀ項目定義'!$A$4:$E$1089,5,FALSE)=0,"",VLOOKUP(B21,'ﾃﾞｰﾀ項目定義'!$A$4:$E$1089,5,FALSE))</f>
        <v>別紙の取引内容を示す</v>
      </c>
    </row>
    <row r="22" spans="1:9" ht="13.5">
      <c r="A22" s="172">
        <f t="shared" si="1"/>
        <v>19</v>
      </c>
      <c r="B22" s="173">
        <v>27011</v>
      </c>
      <c r="C22" s="173" t="str">
        <f>VLOOKUP(B22,'ﾃﾞｰﾀ項目定義'!$A$4:$E$1089,2,FALSE)</f>
        <v>注文番号</v>
      </c>
      <c r="D22" s="174" t="str">
        <f>VLOOKUP(B22,'ﾃﾞｰﾀ項目定義'!$A$4:$E$1089,3,FALSE)</f>
        <v>23</v>
      </c>
      <c r="E22" s="174" t="str">
        <f>VLOOKUP(B22,'ﾃﾞｰﾀ項目定義'!$A$4:$E$1089,4,FALSE)</f>
        <v>X</v>
      </c>
      <c r="F22" s="175">
        <v>2</v>
      </c>
      <c r="G22" s="175"/>
      <c r="H22" s="175"/>
      <c r="I22" s="160" t="str">
        <f>IF(VLOOKUP(B22,'ﾃﾞｰﾀ項目定義'!$A$4:$E$1089,5,FALSE)=0,"",VLOOKUP(B22,'ﾃﾞｰﾀ項目定義'!$A$4:$E$1089,5,FALSE))</f>
        <v>注文書の注文書番号（通常は発注者採番）</v>
      </c>
    </row>
    <row r="23" spans="1:9" s="167" customFormat="1" ht="13.5" customHeight="1">
      <c r="A23" s="172">
        <f t="shared" si="1"/>
        <v>20</v>
      </c>
      <c r="B23" s="173">
        <v>27169</v>
      </c>
      <c r="C23" s="173" t="str">
        <f>VLOOKUP(B23,'ﾃﾞｰﾀ項目定義'!$A$4:$E$1011,2,FALSE)</f>
        <v>取引形態</v>
      </c>
      <c r="D23" s="174">
        <f>VLOOKUP(B23,'ﾃﾞｰﾀ項目定義'!$A$4:$E$1011,3,FALSE)</f>
        <v>1</v>
      </c>
      <c r="E23" s="174" t="str">
        <f>VLOOKUP(B23,'ﾃﾞｰﾀ項目定義'!$A$4:$E$1011,4,FALSE)</f>
        <v>X</v>
      </c>
      <c r="F23" s="174"/>
      <c r="G23" s="174"/>
      <c r="H23" s="174"/>
      <c r="I23" s="160" t="str">
        <f>IF(VLOOKUP(B23,'ﾃﾞｰﾀ項目定義'!$A$4:$E$1011,5,FALSE)=0,"",VLOOKUP(B23,'ﾃﾞｰﾀ項目定義'!$A$4:$E$1011,5,FALSE))</f>
        <v>(ｽﾍﾟｰｽ)：仕切、1:仕切以外</v>
      </c>
    </row>
    <row r="24" spans="1:9" ht="13.5">
      <c r="A24" s="172">
        <f t="shared" si="1"/>
        <v>21</v>
      </c>
      <c r="B24" s="173">
        <v>27013</v>
      </c>
      <c r="C24" s="173" t="str">
        <f>VLOOKUP(B24,'ﾃﾞｰﾀ項目定義'!$A$4:$E$1089,2,FALSE)</f>
        <v>受注番号</v>
      </c>
      <c r="D24" s="174" t="str">
        <f>VLOOKUP(B24,'ﾃﾞｰﾀ項目定義'!$A$4:$E$1089,3,FALSE)</f>
        <v>23</v>
      </c>
      <c r="E24" s="174" t="str">
        <f>VLOOKUP(B24,'ﾃﾞｰﾀ項目定義'!$A$4:$E$1089,4,FALSE)</f>
        <v>X</v>
      </c>
      <c r="F24" s="175"/>
      <c r="G24" s="175"/>
      <c r="H24" s="175"/>
      <c r="I24" s="160" t="str">
        <f>IF(VLOOKUP(B24,'ﾃﾞｰﾀ項目定義'!$A$4:$E$1089,5,FALSE)=0,"",VLOOKUP(B24,'ﾃﾞｰﾀ項目定義'!$A$4:$E$1089,5,FALSE))</f>
        <v>受注側管理番号</v>
      </c>
    </row>
    <row r="25" spans="1:9" ht="13.5">
      <c r="A25" s="172">
        <f t="shared" si="1"/>
        <v>22</v>
      </c>
      <c r="B25" s="173">
        <v>27318</v>
      </c>
      <c r="C25" s="173" t="str">
        <f>VLOOKUP(B25,'ﾃﾞｰﾀ項目定義'!$A$4:$E$1089,2,FALSE)</f>
        <v>受注者承認番号</v>
      </c>
      <c r="D25" s="174" t="str">
        <f>VLOOKUP(B25,'ﾃﾞｰﾀ項目定義'!$A$4:$E$1089,3,FALSE)</f>
        <v>23</v>
      </c>
      <c r="E25" s="174" t="str">
        <f>VLOOKUP(B25,'ﾃﾞｰﾀ項目定義'!$A$4:$E$1089,4,FALSE)</f>
        <v>X</v>
      </c>
      <c r="F25" s="175"/>
      <c r="G25" s="175"/>
      <c r="H25" s="175"/>
      <c r="I25" s="160" t="str">
        <f>IF(VLOOKUP(B25,'ﾃﾞｰﾀ項目定義'!$A$4:$E$1089,5,FALSE)=0,"",VLOOKUP(B25,'ﾃﾞｰﾀ項目定義'!$A$4:$E$1089,5,FALSE))</f>
        <v>返品または増減価に対する受注側承認番号</v>
      </c>
    </row>
    <row r="26" spans="1:9" ht="13.5">
      <c r="A26" s="172">
        <f t="shared" si="1"/>
        <v>23</v>
      </c>
      <c r="B26" s="173">
        <v>27192</v>
      </c>
      <c r="C26" s="173" t="str">
        <f>VLOOKUP(B26,'ﾃﾞｰﾀ項目定義'!$A$4:$E$1089,2,FALSE)</f>
        <v>請求繰越区分</v>
      </c>
      <c r="D26" s="174">
        <f>VLOOKUP(B26,'ﾃﾞｰﾀ項目定義'!$A$4:$E$1089,3,FALSE)</f>
        <v>1</v>
      </c>
      <c r="E26" s="174" t="str">
        <f>VLOOKUP(B26,'ﾃﾞｰﾀ項目定義'!$A$4:$E$1089,4,FALSE)</f>
        <v>X</v>
      </c>
      <c r="F26" s="175">
        <v>3</v>
      </c>
      <c r="G26" s="175"/>
      <c r="H26" s="175"/>
      <c r="I26" s="160" t="str">
        <f>IF(VLOOKUP(B26,'ﾃﾞｰﾀ項目定義'!$A$4:$E$1089,5,FALSE)=0,"",VLOOKUP(B26,'ﾃﾞｰﾀ項目定義'!$A$4:$E$1089,5,FALSE))</f>
        <v>当該伝票が繰越伝票であることを示す｡0:今回請求､1:繰越分</v>
      </c>
    </row>
    <row r="27" spans="1:9" ht="13.5">
      <c r="A27" s="172">
        <f t="shared" si="1"/>
        <v>24</v>
      </c>
      <c r="B27" s="173">
        <v>27193</v>
      </c>
      <c r="C27" s="173" t="str">
        <f>VLOOKUP(B27,'ﾃﾞｰﾀ項目定義'!$A$4:$E$1089,2,FALSE)</f>
        <v>出荷日</v>
      </c>
      <c r="D27" s="174">
        <f>VLOOKUP(B27,'ﾃﾞｰﾀ項目定義'!$A$4:$E$1089,3,FALSE)</f>
        <v>8</v>
      </c>
      <c r="E27" s="174" t="str">
        <f>VLOOKUP(B27,'ﾃﾞｰﾀ項目定義'!$A$4:$E$1089,4,FALSE)</f>
        <v>Y</v>
      </c>
      <c r="F27" s="174">
        <v>3</v>
      </c>
      <c r="G27" s="174"/>
      <c r="H27" s="174"/>
      <c r="I27" s="160" t="str">
        <f>IF(VLOOKUP(B27,'ﾃﾞｰﾀ項目定義'!$A$4:$E$1089,5,FALSE)=0,"",VLOOKUP(B27,'ﾃﾞｰﾀ項目定義'!$A$4:$E$1089,5,FALSE))</f>
        <v>受注側の商品出荷日</v>
      </c>
    </row>
    <row r="28" spans="1:9" ht="13.5">
      <c r="A28" s="172">
        <f t="shared" si="1"/>
        <v>25</v>
      </c>
      <c r="B28" s="173">
        <v>27219</v>
      </c>
      <c r="C28" s="173" t="str">
        <f>VLOOKUP(B28,'ﾃﾞｰﾀ項目定義'!$A$4:$E$1089,2,FALSE)</f>
        <v>売上計上日</v>
      </c>
      <c r="D28" s="174">
        <f>VLOOKUP(B28,'ﾃﾞｰﾀ項目定義'!$A$4:$E$1089,3,FALSE)</f>
        <v>8</v>
      </c>
      <c r="E28" s="174" t="str">
        <f>VLOOKUP(B28,'ﾃﾞｰﾀ項目定義'!$A$4:$E$1089,4,FALSE)</f>
        <v>Y</v>
      </c>
      <c r="F28" s="174"/>
      <c r="G28" s="174"/>
      <c r="H28" s="174"/>
      <c r="I28" s="160" t="str">
        <f>IF(VLOOKUP(B28,'ﾃﾞｰﾀ項目定義'!$A$4:$E$1089,5,FALSE)=0,"",VLOOKUP(B28,'ﾃﾞｰﾀ項目定義'!$A$4:$E$1089,5,FALSE))</f>
        <v>出荷基準､検収基準共に計上日､繰越分も同様</v>
      </c>
    </row>
    <row r="29" spans="1:9" ht="13.5">
      <c r="A29" s="172">
        <f t="shared" si="1"/>
        <v>26</v>
      </c>
      <c r="B29" s="173">
        <v>27207</v>
      </c>
      <c r="C29" s="173" t="str">
        <f>VLOOKUP(B29,'ﾃﾞｰﾀ項目定義'!$A$4:$E$1089,2,FALSE)</f>
        <v>支払期日</v>
      </c>
      <c r="D29" s="174">
        <f>VLOOKUP(B29,'ﾃﾞｰﾀ項目定義'!$A$4:$E$1089,3,FALSE)</f>
        <v>8</v>
      </c>
      <c r="E29" s="174" t="str">
        <f>VLOOKUP(B29,'ﾃﾞｰﾀ項目定義'!$A$4:$E$1089,4,FALSE)</f>
        <v>Y</v>
      </c>
      <c r="F29" s="174"/>
      <c r="G29" s="174"/>
      <c r="H29" s="174"/>
      <c r="I29" s="160" t="str">
        <f>IF(VLOOKUP(B29,'ﾃﾞｰﾀ項目定義'!$A$4:$E$1089,5,FALSE)=0,"",VLOOKUP(B29,'ﾃﾞｰﾀ項目定義'!$A$4:$E$1089,5,FALSE))</f>
        <v>請求側が求めている支払の期限</v>
      </c>
    </row>
    <row r="30" spans="1:9" ht="13.5">
      <c r="A30" s="172">
        <f t="shared" si="1"/>
        <v>27</v>
      </c>
      <c r="B30" s="173">
        <v>27277</v>
      </c>
      <c r="C30" s="173" t="str">
        <f>VLOOKUP(B30,'ﾃﾞｰﾀ項目定義'!$A$4:$E$1089,2,FALSE)</f>
        <v>売上金額(税抜き)-符号</v>
      </c>
      <c r="D30" s="174">
        <f>VLOOKUP(B30,'ﾃﾞｰﾀ項目定義'!$A$4:$E$1089,3,FALSE)</f>
        <v>1</v>
      </c>
      <c r="E30" s="174" t="str">
        <f>VLOOKUP(B30,'ﾃﾞｰﾀ項目定義'!$A$4:$E$1089,4,FALSE)</f>
        <v>X</v>
      </c>
      <c r="F30" s="174"/>
      <c r="G30" s="174"/>
      <c r="H30" s="174"/>
      <c r="I30" s="160" t="str">
        <f>IF(VLOOKUP(B30,'ﾃﾞｰﾀ項目定義'!$A$4:$E$1089,5,FALSE)=0,"",VLOOKUP(B30,'ﾃﾞｰﾀ項目定義'!$A$4:$E$1089,5,FALSE))</f>
        <v>金額の符号を示すコード。(ｽﾍﾟｰｽ 又は １）：ﾌﾟﾗｽ、２：ﾏｲﾅｽ</v>
      </c>
    </row>
    <row r="31" spans="1:9" ht="13.5">
      <c r="A31" s="172">
        <f t="shared" si="1"/>
        <v>28</v>
      </c>
      <c r="B31" s="173">
        <v>27194</v>
      </c>
      <c r="C31" s="173" t="str">
        <f>VLOOKUP(B31,'ﾃﾞｰﾀ項目定義'!$A$4:$E$1089,2,FALSE)</f>
        <v>売上金額(税抜き)</v>
      </c>
      <c r="D31" s="174">
        <f>VLOOKUP(B31,'ﾃﾞｰﾀ項目定義'!$A$4:$E$1089,3,FALSE)</f>
        <v>13</v>
      </c>
      <c r="E31" s="174">
        <f>VLOOKUP(B31,'ﾃﾞｰﾀ項目定義'!$A$4:$E$1089,4,FALSE)</f>
        <v>9</v>
      </c>
      <c r="F31" s="175">
        <v>3</v>
      </c>
      <c r="G31" s="175"/>
      <c r="H31" s="175"/>
      <c r="I31" s="160" t="str">
        <f>IF(VLOOKUP(B31,'ﾃﾞｰﾀ項目定義'!$A$4:$E$1089,5,FALSE)=0,"",VLOOKUP(B31,'ﾃﾞｰﾀ項目定義'!$A$4:$E$1089,5,FALSE))</f>
        <v>（単価 × 数量）の金額(税抜き)</v>
      </c>
    </row>
    <row r="32" spans="1:9" ht="13.5">
      <c r="A32" s="172">
        <f t="shared" si="1"/>
        <v>29</v>
      </c>
      <c r="B32" s="173">
        <v>27138</v>
      </c>
      <c r="C32" s="173" t="str">
        <f>VLOOKUP(B32,'ﾃﾞｰﾀ項目定義'!$A$4:$E$1089,2,FALSE)</f>
        <v>消費税区分</v>
      </c>
      <c r="D32" s="174" t="str">
        <f>VLOOKUP(B32,'ﾃﾞｰﾀ項目定義'!$A$4:$E$1089,3,FALSE)</f>
        <v>1</v>
      </c>
      <c r="E32" s="174" t="str">
        <f>VLOOKUP(B32,'ﾃﾞｰﾀ項目定義'!$A$4:$E$1089,4,FALSE)</f>
        <v>X</v>
      </c>
      <c r="F32" s="175"/>
      <c r="G32" s="175"/>
      <c r="H32" s="175"/>
      <c r="I32" s="160" t="str">
        <f>IF(VLOOKUP(B32,'ﾃﾞｰﾀ項目定義'!$A$4:$E$1089,5,FALSE)=0,"",VLOOKUP(B32,'ﾃﾞｰﾀ項目定義'!$A$4:$E$1089,5,FALSE))</f>
        <v>1:外税､2:内税､3:非課税</v>
      </c>
    </row>
    <row r="33" spans="1:9" ht="13.5">
      <c r="A33" s="172">
        <f t="shared" si="1"/>
        <v>30</v>
      </c>
      <c r="B33" s="173">
        <v>27220</v>
      </c>
      <c r="C33" s="173" t="str">
        <f>VLOOKUP(B33,'ﾃﾞｰﾀ項目定義'!$A$4:$E$1089,2,FALSE)</f>
        <v>消費税税率</v>
      </c>
      <c r="D33" s="174" t="str">
        <f>VLOOKUP(B33,'ﾃﾞｰﾀ項目定義'!$A$4:$E$1089,3,FALSE)</f>
        <v>2V(3)</v>
      </c>
      <c r="E33" s="174">
        <f>VLOOKUP(B33,'ﾃﾞｰﾀ項目定義'!$A$4:$E$1089,4,FALSE)</f>
        <v>9</v>
      </c>
      <c r="F33" s="175"/>
      <c r="G33" s="175"/>
      <c r="H33" s="175"/>
      <c r="I33" s="160" t="str">
        <f>IF(VLOOKUP(B33,'ﾃﾞｰﾀ項目定義'!$A$4:$E$1089,5,FALSE)=0,"",VLOOKUP(B33,'ﾃﾞｰﾀ項目定義'!$A$4:$E$1089,5,FALSE))</f>
        <v>当該取引に適用される消費税率。</v>
      </c>
    </row>
    <row r="34" spans="1:9" ht="13.5">
      <c r="A34" s="172">
        <f t="shared" si="1"/>
        <v>31</v>
      </c>
      <c r="B34" s="173">
        <v>27279</v>
      </c>
      <c r="C34" s="173" t="str">
        <f>VLOOKUP(B34,'ﾃﾞｰﾀ項目定義'!$A$4:$E$1089,2,FALSE)</f>
        <v>売上消費税額-符号</v>
      </c>
      <c r="D34" s="174">
        <f>VLOOKUP(B34,'ﾃﾞｰﾀ項目定義'!$A$4:$E$1089,3,FALSE)</f>
        <v>1</v>
      </c>
      <c r="E34" s="174" t="str">
        <f>VLOOKUP(B34,'ﾃﾞｰﾀ項目定義'!$A$4:$E$1089,4,FALSE)</f>
        <v>X</v>
      </c>
      <c r="F34" s="175"/>
      <c r="G34" s="175"/>
      <c r="H34" s="175"/>
      <c r="I34" s="160" t="str">
        <f>IF(VLOOKUP(B34,'ﾃﾞｰﾀ項目定義'!$A$4:$E$1089,5,FALSE)=0,"",VLOOKUP(B34,'ﾃﾞｰﾀ項目定義'!$A$4:$E$1089,5,FALSE))</f>
        <v>金額の符号を示すコード。(ｽﾍﾟｰｽ 又は １）：ﾌﾟﾗｽ、２：ﾏｲﾅｽ</v>
      </c>
    </row>
    <row r="35" spans="1:9" ht="13.5">
      <c r="A35" s="172">
        <f t="shared" si="1"/>
        <v>32</v>
      </c>
      <c r="B35" s="173">
        <v>27221</v>
      </c>
      <c r="C35" s="173" t="str">
        <f>VLOOKUP(B35,'ﾃﾞｰﾀ項目定義'!$A$4:$E$1089,2,FALSE)</f>
        <v>売上消費税額</v>
      </c>
      <c r="D35" s="174">
        <f>VLOOKUP(B35,'ﾃﾞｰﾀ項目定義'!$A$4:$E$1089,3,FALSE)</f>
        <v>13</v>
      </c>
      <c r="E35" s="174">
        <f>VLOOKUP(B35,'ﾃﾞｰﾀ項目定義'!$A$4:$E$1089,4,FALSE)</f>
        <v>9</v>
      </c>
      <c r="F35" s="175">
        <v>2</v>
      </c>
      <c r="G35" s="175" t="s">
        <v>347</v>
      </c>
      <c r="H35" s="175"/>
      <c r="I35" s="160" t="str">
        <f>IF(VLOOKUP(B35,'ﾃﾞｰﾀ項目定義'!$A$4:$E$1089,5,FALSE)=0,"",VLOOKUP(B35,'ﾃﾞｰﾀ項目定義'!$A$4:$E$1089,5,FALSE))</f>
        <v>（売上金額 × 売上消費税額）の金額</v>
      </c>
    </row>
    <row r="36" spans="1:9" ht="13.5">
      <c r="A36" s="172">
        <f t="shared" si="1"/>
        <v>33</v>
      </c>
      <c r="B36" s="173">
        <v>27268</v>
      </c>
      <c r="C36" s="173" t="str">
        <f>VLOOKUP(B36,'ﾃﾞｰﾀ項目定義'!$A$4:$E$1089,2,FALSE)</f>
        <v>繰越金額(税抜き)-符号</v>
      </c>
      <c r="D36" s="174">
        <f>VLOOKUP(B36,'ﾃﾞｰﾀ項目定義'!$A$4:$E$1089,3,FALSE)</f>
        <v>1</v>
      </c>
      <c r="E36" s="174" t="str">
        <f>VLOOKUP(B36,'ﾃﾞｰﾀ項目定義'!$A$4:$E$1089,4,FALSE)</f>
        <v>X</v>
      </c>
      <c r="F36" s="175"/>
      <c r="G36" s="175"/>
      <c r="H36" s="175"/>
      <c r="I36" s="160" t="str">
        <f>IF(VLOOKUP(B36,'ﾃﾞｰﾀ項目定義'!$A$4:$E$1089,5,FALSE)=0,"",VLOOKUP(B36,'ﾃﾞｰﾀ項目定義'!$A$4:$E$1089,5,FALSE))</f>
        <v>金額の符号を示すコード。(ｽﾍﾟｰｽ 又は １）：ﾌﾟﾗｽ、２：ﾏｲﾅｽ</v>
      </c>
    </row>
    <row r="37" spans="1:9" ht="13.5">
      <c r="A37" s="172">
        <f t="shared" si="1"/>
        <v>34</v>
      </c>
      <c r="B37" s="173">
        <v>27211</v>
      </c>
      <c r="C37" s="173" t="str">
        <f>VLOOKUP(B37,'ﾃﾞｰﾀ項目定義'!$A$4:$E$1089,2,FALSE)</f>
        <v>繰越金額(税抜き)</v>
      </c>
      <c r="D37" s="174">
        <f>VLOOKUP(B37,'ﾃﾞｰﾀ項目定義'!$A$4:$E$1089,3,FALSE)</f>
        <v>13</v>
      </c>
      <c r="E37" s="174">
        <f>VLOOKUP(B37,'ﾃﾞｰﾀ項目定義'!$A$4:$E$1089,4,FALSE)</f>
        <v>9</v>
      </c>
      <c r="F37" s="175"/>
      <c r="G37" s="175"/>
      <c r="H37" s="175"/>
      <c r="I37" s="160" t="str">
        <f>IF(VLOOKUP(B37,'ﾃﾞｰﾀ項目定義'!$A$4:$E$1089,5,FALSE)=0,"",VLOOKUP(B37,'ﾃﾞｰﾀ項目定義'!$A$4:$E$1089,5,FALSE))</f>
        <v>発注者に今回支払い義務のない金額(税抜き)</v>
      </c>
    </row>
    <row r="38" spans="1:9" ht="13.5">
      <c r="A38" s="172">
        <f t="shared" si="1"/>
        <v>35</v>
      </c>
      <c r="B38" s="173">
        <v>27266</v>
      </c>
      <c r="C38" s="173" t="str">
        <f>VLOOKUP(B38,'ﾃﾞｰﾀ項目定義'!$A$4:$E$1089,2,FALSE)</f>
        <v>繰越消費税額-符号</v>
      </c>
      <c r="D38" s="174">
        <f>VLOOKUP(B38,'ﾃﾞｰﾀ項目定義'!$A$4:$E$1089,3,FALSE)</f>
        <v>1</v>
      </c>
      <c r="E38" s="174" t="str">
        <f>VLOOKUP(B38,'ﾃﾞｰﾀ項目定義'!$A$4:$E$1089,4,FALSE)</f>
        <v>X</v>
      </c>
      <c r="F38" s="175"/>
      <c r="G38" s="175"/>
      <c r="H38" s="175"/>
      <c r="I38" s="160" t="str">
        <f>IF(VLOOKUP(B38,'ﾃﾞｰﾀ項目定義'!$A$4:$E$1089,5,FALSE)=0,"",VLOOKUP(B38,'ﾃﾞｰﾀ項目定義'!$A$4:$E$1089,5,FALSE))</f>
        <v>金額の符号を示すコード。(ｽﾍﾟｰｽ 又は １）：ﾌﾟﾗｽ、２：ﾏｲﾅｽ</v>
      </c>
    </row>
    <row r="39" spans="1:9" ht="13.5">
      <c r="A39" s="172">
        <f t="shared" si="1"/>
        <v>36</v>
      </c>
      <c r="B39" s="173">
        <v>27216</v>
      </c>
      <c r="C39" s="173" t="str">
        <f>VLOOKUP(B39,'ﾃﾞｰﾀ項目定義'!$A$4:$E$1089,2,FALSE)</f>
        <v>繰越消費税額</v>
      </c>
      <c r="D39" s="174">
        <f>VLOOKUP(B39,'ﾃﾞｰﾀ項目定義'!$A$4:$E$1089,3,FALSE)</f>
        <v>13</v>
      </c>
      <c r="E39" s="174">
        <f>VLOOKUP(B39,'ﾃﾞｰﾀ項目定義'!$A$4:$E$1089,4,FALSE)</f>
        <v>9</v>
      </c>
      <c r="F39" s="175"/>
      <c r="G39" s="175"/>
      <c r="H39" s="175"/>
      <c r="I39" s="160" t="str">
        <f>IF(VLOOKUP(B39,'ﾃﾞｰﾀ項目定義'!$A$4:$E$1089,5,FALSE)=0,"",VLOOKUP(B39,'ﾃﾞｰﾀ項目定義'!$A$4:$E$1089,5,FALSE))</f>
        <v>発注者に今回支払い義務のない金額(税額)</v>
      </c>
    </row>
    <row r="40" spans="1:9" ht="13.5">
      <c r="A40" s="172">
        <f t="shared" si="1"/>
        <v>37</v>
      </c>
      <c r="B40" s="173">
        <v>27237</v>
      </c>
      <c r="C40" s="173" t="str">
        <f>VLOOKUP(B40,'ﾃﾞｰﾀ項目定義'!$A$4:$E$1089,2,FALSE)</f>
        <v>当月請求金額(税抜き)-符号</v>
      </c>
      <c r="D40" s="174">
        <f>VLOOKUP(B40,'ﾃﾞｰﾀ項目定義'!$A$4:$E$1089,3,FALSE)</f>
        <v>1</v>
      </c>
      <c r="E40" s="174" t="str">
        <f>VLOOKUP(B40,'ﾃﾞｰﾀ項目定義'!$A$4:$E$1089,4,FALSE)</f>
        <v>X</v>
      </c>
      <c r="F40" s="175"/>
      <c r="G40" s="175"/>
      <c r="H40" s="175"/>
      <c r="I40" s="160" t="str">
        <f>IF(VLOOKUP(B40,'ﾃﾞｰﾀ項目定義'!$A$4:$E$1089,5,FALSE)=0,"",VLOOKUP(B40,'ﾃﾞｰﾀ項目定義'!$A$4:$E$1089,5,FALSE))</f>
        <v>金額の符号を示すコード。(ｽﾍﾟｰｽ 又は １）：ﾌﾟﾗｽ、２：ﾏｲﾅｽ</v>
      </c>
    </row>
    <row r="41" spans="1:9" ht="13.5">
      <c r="A41" s="172">
        <f t="shared" si="1"/>
        <v>38</v>
      </c>
      <c r="B41" s="173">
        <v>27180</v>
      </c>
      <c r="C41" s="173" t="str">
        <f>VLOOKUP(B41,'ﾃﾞｰﾀ項目定義'!$A$4:$E$1089,2,FALSE)</f>
        <v>当月請求金額(税抜き)</v>
      </c>
      <c r="D41" s="174">
        <f>VLOOKUP(B41,'ﾃﾞｰﾀ項目定義'!$A$4:$E$1089,3,FALSE)</f>
        <v>13</v>
      </c>
      <c r="E41" s="174">
        <f>VLOOKUP(B41,'ﾃﾞｰﾀ項目定義'!$A$4:$E$1089,4,FALSE)</f>
        <v>9</v>
      </c>
      <c r="F41" s="175"/>
      <c r="G41" s="175"/>
      <c r="H41" s="175"/>
      <c r="I41" s="160" t="str">
        <f>IF(VLOOKUP(B41,'ﾃﾞｰﾀ項目定義'!$A$4:$E$1089,5,FALSE)=0,"",VLOOKUP(B41,'ﾃﾞｰﾀ項目定義'!$A$4:$E$1089,5,FALSE))</f>
        <v>当月の請求額(税抜き)</v>
      </c>
    </row>
    <row r="42" spans="1:9" ht="13.5">
      <c r="A42" s="172">
        <f t="shared" si="1"/>
        <v>39</v>
      </c>
      <c r="B42" s="173">
        <v>27238</v>
      </c>
      <c r="C42" s="173" t="str">
        <f>VLOOKUP(B42,'ﾃﾞｰﾀ項目定義'!$A$4:$E$1089,2,FALSE)</f>
        <v>当月請求消費税額-符号</v>
      </c>
      <c r="D42" s="174">
        <f>VLOOKUP(B42,'ﾃﾞｰﾀ項目定義'!$A$4:$E$1089,3,FALSE)</f>
        <v>1</v>
      </c>
      <c r="E42" s="174" t="str">
        <f>VLOOKUP(B42,'ﾃﾞｰﾀ項目定義'!$A$4:$E$1089,4,FALSE)</f>
        <v>X</v>
      </c>
      <c r="F42" s="175"/>
      <c r="G42" s="175"/>
      <c r="H42" s="175"/>
      <c r="I42" s="160" t="str">
        <f>IF(VLOOKUP(B42,'ﾃﾞｰﾀ項目定義'!$A$4:$E$1089,5,FALSE)=0,"",VLOOKUP(B42,'ﾃﾞｰﾀ項目定義'!$A$4:$E$1089,5,FALSE))</f>
        <v>金額の符号を示すコード。(ｽﾍﾟｰｽ 又は １）：ﾌﾟﾗｽ、２：ﾏｲﾅｽ</v>
      </c>
    </row>
    <row r="43" spans="1:9" ht="13.5">
      <c r="A43" s="172">
        <f t="shared" si="1"/>
        <v>40</v>
      </c>
      <c r="B43" s="173">
        <v>27205</v>
      </c>
      <c r="C43" s="173" t="str">
        <f>VLOOKUP(B43,'ﾃﾞｰﾀ項目定義'!$A$4:$E$1089,2,FALSE)</f>
        <v>当月請求消費税額</v>
      </c>
      <c r="D43" s="174">
        <f>VLOOKUP(B43,'ﾃﾞｰﾀ項目定義'!$A$4:$E$1089,3,FALSE)</f>
        <v>13</v>
      </c>
      <c r="E43" s="174">
        <f>VLOOKUP(B43,'ﾃﾞｰﾀ項目定義'!$A$4:$E$1089,4,FALSE)</f>
        <v>9</v>
      </c>
      <c r="F43" s="175"/>
      <c r="G43" s="175"/>
      <c r="H43" s="175"/>
      <c r="I43" s="160" t="str">
        <f>IF(VLOOKUP(B43,'ﾃﾞｰﾀ項目定義'!$A$4:$E$1089,5,FALSE)=0,"",VLOOKUP(B43,'ﾃﾞｰﾀ項目定義'!$A$4:$E$1089,5,FALSE))</f>
        <v>当月の請求額(税額)</v>
      </c>
    </row>
    <row r="44" spans="1:9" ht="13.5">
      <c r="A44" s="172">
        <f t="shared" si="1"/>
        <v>41</v>
      </c>
      <c r="B44" s="173">
        <v>27017</v>
      </c>
      <c r="C44" s="173" t="str">
        <f>VLOOKUP(B44,'ﾃﾞｰﾀ項目定義'!$A$4:$E$1089,2,FALSE)</f>
        <v>備考(全角）</v>
      </c>
      <c r="D44" s="174">
        <f>VLOOKUP(B44,'ﾃﾞｰﾀ項目定義'!$A$4:$E$1089,3,FALSE)</f>
        <v>100</v>
      </c>
      <c r="E44" s="174" t="str">
        <f>VLOOKUP(B44,'ﾃﾞｰﾀ項目定義'!$A$4:$E$1089,4,FALSE)</f>
        <v>K</v>
      </c>
      <c r="F44" s="175" t="s">
        <v>347</v>
      </c>
      <c r="G44" s="175" t="s">
        <v>347</v>
      </c>
      <c r="H44" s="175"/>
      <c r="I44" s="160" t="str">
        <f>IF(VLOOKUP(B44,'ﾃﾞｰﾀ項目定義'!$A$4:$E$1089,5,FALSE)=0,"",VLOOKUP(B44,'ﾃﾞｰﾀ項目定義'!$A$4:$E$1089,5,FALSE))</f>
        <v>かな・漢字による備考。当該ﾒｯｾｰｼﾞに対するﾒｯｾｰｼﾞ作成側の追記事項</v>
      </c>
    </row>
    <row r="45" spans="1:9" ht="13.5">
      <c r="A45" s="172">
        <f t="shared" si="1"/>
        <v>42</v>
      </c>
      <c r="B45" s="173">
        <v>27200</v>
      </c>
      <c r="C45" s="173" t="str">
        <f>VLOOKUP(B45,'ﾃﾞｰﾀ項目定義'!$A$4:$E$1089,2,FALSE)</f>
        <v>請求明細書行番号</v>
      </c>
      <c r="D45" s="174">
        <f>VLOOKUP(B45,'ﾃﾞｰﾀ項目定義'!$A$4:$E$1089,3,FALSE)</f>
        <v>4</v>
      </c>
      <c r="E45" s="174">
        <f>VLOOKUP(B45,'ﾃﾞｰﾀ項目定義'!$A$4:$E$1089,4,FALSE)</f>
        <v>9</v>
      </c>
      <c r="F45" s="178"/>
      <c r="G45" s="175" t="s">
        <v>303</v>
      </c>
      <c r="H45" s="178">
        <v>50</v>
      </c>
      <c r="I45" s="160" t="str">
        <f>IF(VLOOKUP(B45,'ﾃﾞｰﾀ項目定義'!$A$4:$E$1089,5,FALSE)=0,"",VLOOKUP(B45,'ﾃﾞｰﾀ項目定義'!$A$4:$E$1089,5,FALSE))</f>
        <v>請求明細情報に含まれる明細を識別するための番号。1から昇順に付番。</v>
      </c>
    </row>
    <row r="46" spans="1:9" ht="13.5">
      <c r="A46" s="172">
        <f t="shared" si="1"/>
        <v>43</v>
      </c>
      <c r="B46" s="173">
        <v>27028</v>
      </c>
      <c r="C46" s="173" t="str">
        <f>VLOOKUP(B46,'ﾃﾞｰﾀ項目定義'!$A$4:$E$1089,2,FALSE)</f>
        <v>出荷明細行番号</v>
      </c>
      <c r="D46" s="174">
        <f>VLOOKUP(B46,'ﾃﾞｰﾀ項目定義'!$A$4:$E$1089,3,FALSE)</f>
        <v>4</v>
      </c>
      <c r="E46" s="174">
        <f>VLOOKUP(B46,'ﾃﾞｰﾀ項目定義'!$A$4:$E$1089,4,FALSE)</f>
        <v>9</v>
      </c>
      <c r="F46" s="173"/>
      <c r="G46" s="175" t="s">
        <v>303</v>
      </c>
      <c r="H46" s="173"/>
      <c r="I46" s="160" t="str">
        <f>IF(VLOOKUP(B46,'ﾃﾞｰﾀ項目定義'!$A$4:$E$1089,5,FALSE)=0,"",VLOOKUP(B46,'ﾃﾞｰﾀ項目定義'!$A$4:$E$1089,5,FALSE))</f>
        <v>出荷情報に含まれる明細を識別するための番号。1から昇順に付番。</v>
      </c>
    </row>
    <row r="47" spans="1:9" ht="13.5">
      <c r="A47" s="172">
        <f t="shared" si="1"/>
        <v>44</v>
      </c>
      <c r="B47" s="173">
        <v>27029</v>
      </c>
      <c r="C47" s="173" t="str">
        <f>VLOOKUP(B47,'ﾃﾞｰﾀ項目定義'!$A$4:$E$1089,2,FALSE)</f>
        <v>注文明細行番号</v>
      </c>
      <c r="D47" s="174">
        <f>VLOOKUP(B47,'ﾃﾞｰﾀ項目定義'!$A$4:$E$1089,3,FALSE)</f>
        <v>4</v>
      </c>
      <c r="E47" s="174">
        <f>VLOOKUP(B47,'ﾃﾞｰﾀ項目定義'!$A$4:$E$1089,4,FALSE)</f>
        <v>9</v>
      </c>
      <c r="F47" s="173"/>
      <c r="G47" s="175" t="s">
        <v>303</v>
      </c>
      <c r="H47" s="173"/>
      <c r="I47" s="160" t="str">
        <f>IF(VLOOKUP(B47,'ﾃﾞｰﾀ項目定義'!$A$4:$E$1089,5,FALSE)=0,"",VLOOKUP(B47,'ﾃﾞｰﾀ項目定義'!$A$4:$E$1089,5,FALSE))</f>
        <v>確定注文情報に含まれる明細を識別するための番号。1から昇順に付番。</v>
      </c>
    </row>
    <row r="48" spans="1:9" ht="13.5">
      <c r="A48" s="172">
        <f t="shared" si="1"/>
        <v>45</v>
      </c>
      <c r="B48" s="173">
        <v>27030</v>
      </c>
      <c r="C48" s="173" t="str">
        <f>VLOOKUP(B48,'ﾃﾞｰﾀ項目定義'!$A$4:$E$1089,2,FALSE)</f>
        <v>受注側明細行番号</v>
      </c>
      <c r="D48" s="174" t="str">
        <f>VLOOKUP(B48,'ﾃﾞｰﾀ項目定義'!$A$4:$E$1089,3,FALSE)</f>
        <v>4</v>
      </c>
      <c r="E48" s="174">
        <f>VLOOKUP(B48,'ﾃﾞｰﾀ項目定義'!$A$4:$E$1089,4,FALSE)</f>
        <v>9</v>
      </c>
      <c r="F48" s="173"/>
      <c r="G48" s="175" t="s">
        <v>303</v>
      </c>
      <c r="H48" s="173"/>
      <c r="I48" s="160" t="str">
        <f>IF(VLOOKUP(B48,'ﾃﾞｰﾀ項目定義'!$A$4:$E$1089,5,FALSE)=0,"",VLOOKUP(B48,'ﾃﾞｰﾀ項目定義'!$A$4:$E$1089,5,FALSE))</f>
        <v>受注側管理番号</v>
      </c>
    </row>
    <row r="49" spans="1:9" s="167" customFormat="1" ht="13.5">
      <c r="A49" s="172">
        <f t="shared" si="1"/>
        <v>46</v>
      </c>
      <c r="B49" s="173">
        <v>27151</v>
      </c>
      <c r="C49" s="173" t="str">
        <f>VLOOKUP(B49,'ﾃﾞｰﾀ項目定義'!$A$4:$E$1011,2,FALSE)</f>
        <v>受注明細識別子</v>
      </c>
      <c r="D49" s="174">
        <f>VLOOKUP(B49,'ﾃﾞｰﾀ項目定義'!$A$4:$E$1011,3,FALSE)</f>
        <v>10</v>
      </c>
      <c r="E49" s="174" t="str">
        <f>VLOOKUP(B49,'ﾃﾞｰﾀ項目定義'!$A$4:$E$1011,4,FALSE)</f>
        <v>X</v>
      </c>
      <c r="F49" s="205"/>
      <c r="G49" s="174" t="s">
        <v>348</v>
      </c>
      <c r="H49" s="174"/>
      <c r="I49" s="160" t="str">
        <f>IF(VLOOKUP(B49,'ﾃﾞｰﾀ項目定義'!$A$4:$E$1011,5,FALSE)=0,"",VLOOKUP(B49,'ﾃﾞｰﾀ項目定義'!$A$4:$E$1011,5,FALSE))</f>
        <v>受注側が管理する受注明細の識別子</v>
      </c>
    </row>
    <row r="50" spans="1:9" ht="13.5">
      <c r="A50" s="172">
        <f t="shared" si="1"/>
        <v>47</v>
      </c>
      <c r="B50" s="173">
        <v>27035</v>
      </c>
      <c r="C50" s="173" t="str">
        <f>VLOOKUP(B50,'ﾃﾞｰﾀ項目定義'!$A$4:$E$1089,2,FALSE)</f>
        <v>JANｺｰﾄﾞ</v>
      </c>
      <c r="D50" s="174">
        <f>VLOOKUP(B50,'ﾃﾞｰﾀ項目定義'!$A$4:$E$1089,3,FALSE)</f>
        <v>13</v>
      </c>
      <c r="E50" s="174" t="str">
        <f>VLOOKUP(B50,'ﾃﾞｰﾀ項目定義'!$A$4:$E$1089,4,FALSE)</f>
        <v>X</v>
      </c>
      <c r="F50" s="173"/>
      <c r="G50" s="175" t="s">
        <v>303</v>
      </c>
      <c r="H50" s="173"/>
      <c r="I50" s="160" t="str">
        <f>IF(VLOOKUP(B50,'ﾃﾞｰﾀ項目定義'!$A$4:$E$1089,5,FALSE)=0,"",VLOOKUP(B50,'ﾃﾞｰﾀ項目定義'!$A$4:$E$1089,5,FALSE))</f>
        <v>ﾒｰｶｰが採番したJANｺｰﾄﾞ</v>
      </c>
    </row>
    <row r="51" spans="1:9" ht="13.5">
      <c r="A51" s="172">
        <f t="shared" si="1"/>
        <v>48</v>
      </c>
      <c r="B51" s="173">
        <v>27036</v>
      </c>
      <c r="C51" s="173" t="str">
        <f>VLOOKUP(B51,'ﾃﾞｰﾀ項目定義'!$A$4:$E$1089,2,FALSE)</f>
        <v>受注者製品ｺｰﾄﾞ</v>
      </c>
      <c r="D51" s="174">
        <f>VLOOKUP(B51,'ﾃﾞｰﾀ項目定義'!$A$4:$E$1089,3,FALSE)</f>
        <v>35</v>
      </c>
      <c r="E51" s="174" t="str">
        <f>VLOOKUP(B51,'ﾃﾞｰﾀ項目定義'!$A$4:$E$1089,4,FALSE)</f>
        <v>X</v>
      </c>
      <c r="F51" s="173"/>
      <c r="G51" s="175" t="s">
        <v>303</v>
      </c>
      <c r="H51" s="173"/>
      <c r="I51" s="160" t="str">
        <f>IF(VLOOKUP(B51,'ﾃﾞｰﾀ項目定義'!$A$4:$E$1089,5,FALSE)=0,"",VLOOKUP(B51,'ﾃﾞｰﾀ項目定義'!$A$4:$E$1089,5,FALSE))</f>
        <v>受注側が採番した製品の管理番号</v>
      </c>
    </row>
    <row r="52" spans="1:9" ht="13.5">
      <c r="A52" s="172">
        <f t="shared" si="1"/>
        <v>49</v>
      </c>
      <c r="B52" s="173">
        <v>27331</v>
      </c>
      <c r="C52" s="173" t="str">
        <f>VLOOKUP(B52,'ﾃﾞｰﾀ項目定義'!$A$4:$E$1011,2,FALSE)</f>
        <v>発注者製品ｺｰﾄﾞ</v>
      </c>
      <c r="D52" s="174">
        <f>VLOOKUP(B52,'ﾃﾞｰﾀ項目定義'!$A$4:$E$1011,3,FALSE)</f>
        <v>35</v>
      </c>
      <c r="E52" s="174" t="str">
        <f>VLOOKUP(B52,'ﾃﾞｰﾀ項目定義'!$A$4:$E$1011,4,FALSE)</f>
        <v>X</v>
      </c>
      <c r="F52" s="175"/>
      <c r="G52" s="175" t="s">
        <v>1055</v>
      </c>
      <c r="H52" s="178"/>
      <c r="I52" s="160" t="str">
        <f>IF(VLOOKUP(B52,'ﾃﾞｰﾀ項目定義'!$A$4:$E$1011,5,FALSE)=0,"",VLOOKUP(B52,'ﾃﾞｰﾀ項目定義'!$A$4:$E$1011,5,FALSE))</f>
        <v>発注側が採番した製品の管理番号</v>
      </c>
    </row>
    <row r="53" spans="1:9" ht="13.5">
      <c r="A53" s="172">
        <f t="shared" si="1"/>
        <v>50</v>
      </c>
      <c r="B53" s="173">
        <v>27037</v>
      </c>
      <c r="C53" s="173" t="str">
        <f>VLOOKUP(B53,'ﾃﾞｰﾀ項目定義'!$A$4:$E$1089,2,FALSE)</f>
        <v>EANｺ-ﾄﾞ</v>
      </c>
      <c r="D53" s="174">
        <f>VLOOKUP(B53,'ﾃﾞｰﾀ項目定義'!$A$4:$E$1089,3,FALSE)</f>
        <v>13</v>
      </c>
      <c r="E53" s="174" t="str">
        <f>VLOOKUP(B53,'ﾃﾞｰﾀ項目定義'!$A$4:$E$1089,4,FALSE)</f>
        <v>X</v>
      </c>
      <c r="F53" s="173"/>
      <c r="G53" s="175" t="s">
        <v>303</v>
      </c>
      <c r="H53" s="173"/>
      <c r="I53" s="160" t="str">
        <f>IF(VLOOKUP(B53,'ﾃﾞｰﾀ項目定義'!$A$4:$E$1089,5,FALSE)=0,"",VLOOKUP(B53,'ﾃﾞｰﾀ項目定義'!$A$4:$E$1089,5,FALSE))</f>
        <v>ﾒｰｶｰが採番したEANｺｰﾄﾞ（海外製品）</v>
      </c>
    </row>
    <row r="54" spans="1:9" ht="13.5">
      <c r="A54" s="172">
        <f t="shared" si="1"/>
        <v>51</v>
      </c>
      <c r="B54" s="173">
        <v>27038</v>
      </c>
      <c r="C54" s="173" t="str">
        <f>VLOOKUP(B54,'ﾃﾞｰﾀ項目定義'!$A$4:$E$1089,2,FALSE)</f>
        <v>UPCｺ-ﾄﾞ</v>
      </c>
      <c r="D54" s="174">
        <f>VLOOKUP(B54,'ﾃﾞｰﾀ項目定義'!$A$4:$E$1089,3,FALSE)</f>
        <v>13</v>
      </c>
      <c r="E54" s="174" t="str">
        <f>VLOOKUP(B54,'ﾃﾞｰﾀ項目定義'!$A$4:$E$1089,4,FALSE)</f>
        <v>X</v>
      </c>
      <c r="F54" s="173"/>
      <c r="G54" s="175" t="s">
        <v>303</v>
      </c>
      <c r="H54" s="173"/>
      <c r="I54" s="160" t="str">
        <f>IF(VLOOKUP(B54,'ﾃﾞｰﾀ項目定義'!$A$4:$E$1089,5,FALSE)=0,"",VLOOKUP(B54,'ﾃﾞｰﾀ項目定義'!$A$4:$E$1089,5,FALSE))</f>
        <v>ﾒｰｶｰが採番したUPCｺｰﾄﾞ（米国製品）。先頭にゼロを付加する。</v>
      </c>
    </row>
    <row r="55" spans="1:9" ht="13.5">
      <c r="A55" s="172">
        <f t="shared" si="1"/>
        <v>52</v>
      </c>
      <c r="B55" s="173">
        <v>27039</v>
      </c>
      <c r="C55" s="173" t="str">
        <f>VLOOKUP(B55,'ﾃﾞｰﾀ項目定義'!$A$4:$E$1089,2,FALSE)</f>
        <v>ISBNｺ-ﾄﾞ</v>
      </c>
      <c r="D55" s="174">
        <f>VLOOKUP(B55,'ﾃﾞｰﾀ項目定義'!$A$4:$E$1089,3,FALSE)</f>
        <v>13</v>
      </c>
      <c r="E55" s="174" t="str">
        <f>VLOOKUP(B55,'ﾃﾞｰﾀ項目定義'!$A$4:$E$1089,4,FALSE)</f>
        <v>X</v>
      </c>
      <c r="F55" s="173"/>
      <c r="G55" s="175" t="s">
        <v>303</v>
      </c>
      <c r="H55" s="173"/>
      <c r="I55" s="160" t="str">
        <f>IF(VLOOKUP(B55,'ﾃﾞｰﾀ項目定義'!$A$4:$E$1089,5,FALSE)=0,"",VLOOKUP(B55,'ﾃﾞｰﾀ項目定義'!$A$4:$E$1089,5,FALSE))</f>
        <v>ﾒｰｶｰが採番したISBNｺｰﾄﾞ</v>
      </c>
    </row>
    <row r="56" spans="1:9" ht="13.5">
      <c r="A56" s="172">
        <f t="shared" si="1"/>
        <v>53</v>
      </c>
      <c r="B56" s="173">
        <v>27040</v>
      </c>
      <c r="C56" s="173" t="str">
        <f>VLOOKUP(B56,'ﾃﾞｰﾀ項目定義'!$A$4:$E$1089,2,FALSE)</f>
        <v>製品名(全角）</v>
      </c>
      <c r="D56" s="174" t="str">
        <f>VLOOKUP(B56,'ﾃﾞｰﾀ項目定義'!$A$4:$E$1089,3,FALSE)</f>
        <v>80</v>
      </c>
      <c r="E56" s="174" t="str">
        <f>VLOOKUP(B56,'ﾃﾞｰﾀ項目定義'!$A$4:$E$1089,4,FALSE)</f>
        <v>K</v>
      </c>
      <c r="F56" s="173"/>
      <c r="G56" s="175" t="s">
        <v>303</v>
      </c>
      <c r="H56" s="173"/>
      <c r="I56" s="160" t="str">
        <f>IF(VLOOKUP(B56,'ﾃﾞｰﾀ項目定義'!$A$4:$E$1089,5,FALSE)=0,"",VLOOKUP(B56,'ﾃﾞｰﾀ項目定義'!$A$4:$E$1089,5,FALSE))</f>
        <v>製品名称(漢字):商品ｶﾀﾛｸﾞにおける略称</v>
      </c>
    </row>
    <row r="57" spans="1:9" ht="13.5">
      <c r="A57" s="172">
        <f t="shared" si="1"/>
        <v>54</v>
      </c>
      <c r="B57" s="173">
        <v>27041</v>
      </c>
      <c r="C57" s="173" t="str">
        <f>VLOOKUP(B57,'ﾃﾞｰﾀ項目定義'!$A$4:$E$1089,2,FALSE)</f>
        <v>製品名(半角）</v>
      </c>
      <c r="D57" s="174" t="str">
        <f>VLOOKUP(B57,'ﾃﾞｰﾀ項目定義'!$A$4:$E$1089,3,FALSE)</f>
        <v>40</v>
      </c>
      <c r="E57" s="174" t="str">
        <f>VLOOKUP(B57,'ﾃﾞｰﾀ項目定義'!$A$4:$E$1089,4,FALSE)</f>
        <v>X</v>
      </c>
      <c r="F57" s="173"/>
      <c r="G57" s="175" t="s">
        <v>303</v>
      </c>
      <c r="H57" s="173"/>
      <c r="I57" s="160" t="str">
        <f>IF(VLOOKUP(B57,'ﾃﾞｰﾀ項目定義'!$A$4:$E$1089,5,FALSE)=0,"",VLOOKUP(B57,'ﾃﾞｰﾀ項目定義'!$A$4:$E$1089,5,FALSE))</f>
        <v>製品名称(ｼﾝｸﾞﾙ文字):商品ｶﾀﾛｸﾞにおける略称</v>
      </c>
    </row>
    <row r="58" spans="1:9" ht="13.5">
      <c r="A58" s="172">
        <f t="shared" si="1"/>
        <v>55</v>
      </c>
      <c r="B58" s="173">
        <v>27339</v>
      </c>
      <c r="C58" s="173" t="str">
        <f>VLOOKUP(B58,'ﾃﾞｰﾀ項目定義'!$A$4:$E$1089,2,FALSE)</f>
        <v>請求数量-符号</v>
      </c>
      <c r="D58" s="174">
        <f>VLOOKUP(B58,'ﾃﾞｰﾀ項目定義'!$A$4:$E$1089,3,FALSE)</f>
        <v>1</v>
      </c>
      <c r="E58" s="174" t="str">
        <f>VLOOKUP(B58,'ﾃﾞｰﾀ項目定義'!$A$4:$E$1089,4,FALSE)</f>
        <v>X</v>
      </c>
      <c r="F58" s="178"/>
      <c r="G58" s="175" t="s">
        <v>303</v>
      </c>
      <c r="H58" s="173"/>
      <c r="I58" s="160" t="str">
        <f>IF(VLOOKUP(B58,'ﾃﾞｰﾀ項目定義'!$A$4:$E$1089,5,FALSE)=0,"",VLOOKUP(B58,'ﾃﾞｰﾀ項目定義'!$A$4:$E$1089,5,FALSE))</f>
        <v>数量の符号を示すコード。(ｽﾍﾟｰｽ 又は １）：ﾌﾟﾗｽ、２：ﾏｲﾅｽ</v>
      </c>
    </row>
    <row r="59" spans="1:9" ht="13.5">
      <c r="A59" s="172">
        <f t="shared" si="1"/>
        <v>56</v>
      </c>
      <c r="B59" s="173">
        <v>27201</v>
      </c>
      <c r="C59" s="173" t="str">
        <f>VLOOKUP(B59,'ﾃﾞｰﾀ項目定義'!$A$4:$E$1089,2,FALSE)</f>
        <v>請求数量</v>
      </c>
      <c r="D59" s="174">
        <f>VLOOKUP(B59,'ﾃﾞｰﾀ項目定義'!$A$4:$E$1089,3,FALSE)</f>
        <v>9</v>
      </c>
      <c r="E59" s="174">
        <f>VLOOKUP(B59,'ﾃﾞｰﾀ項目定義'!$A$4:$E$1089,4,FALSE)</f>
        <v>9</v>
      </c>
      <c r="F59" s="173"/>
      <c r="G59" s="175" t="s">
        <v>303</v>
      </c>
      <c r="H59" s="173"/>
      <c r="I59" s="160" t="str">
        <f>IF(VLOOKUP(B59,'ﾃﾞｰﾀ項目定義'!$A$4:$E$1089,5,FALSE)=0,"",VLOOKUP(B59,'ﾃﾞｰﾀ項目定義'!$A$4:$E$1089,5,FALSE))</f>
        <v>受注者が請求の対象とする数量</v>
      </c>
    </row>
    <row r="60" spans="1:9" ht="13.5">
      <c r="A60" s="172">
        <f t="shared" si="1"/>
        <v>57</v>
      </c>
      <c r="B60" s="173">
        <v>27044</v>
      </c>
      <c r="C60" s="173" t="str">
        <f>VLOOKUP(B60,'ﾃﾞｰﾀ項目定義'!$A$4:$E$1089,2,FALSE)</f>
        <v>単価</v>
      </c>
      <c r="D60" s="174" t="str">
        <f>VLOOKUP(B60,'ﾃﾞｰﾀ項目定義'!$A$4:$E$1089,3,FALSE)</f>
        <v>12V(3)</v>
      </c>
      <c r="E60" s="174" t="str">
        <f>VLOOKUP(B60,'ﾃﾞｰﾀ項目定義'!$A$4:$E$1089,4,FALSE)</f>
        <v>9</v>
      </c>
      <c r="F60" s="173"/>
      <c r="G60" s="175" t="s">
        <v>303</v>
      </c>
      <c r="H60" s="173"/>
      <c r="I60" s="160" t="str">
        <f>IF(VLOOKUP(B60,'ﾃﾞｰﾀ項目定義'!$A$4:$E$1089,5,FALSE)=0,"",VLOOKUP(B60,'ﾃﾞｰﾀ項目定義'!$A$4:$E$1089,5,FALSE))</f>
        <v>製品個別仕切価格</v>
      </c>
    </row>
    <row r="61" spans="1:9" ht="13.5">
      <c r="A61" s="172">
        <f t="shared" si="1"/>
        <v>58</v>
      </c>
      <c r="B61" s="173">
        <v>27282</v>
      </c>
      <c r="C61" s="173" t="str">
        <f>VLOOKUP(B61,'ﾃﾞｰﾀ項目定義'!$A$4:$E$1089,2,FALSE)</f>
        <v>請求明細金額(税抜き)-符号</v>
      </c>
      <c r="D61" s="174">
        <f>VLOOKUP(B61,'ﾃﾞｰﾀ項目定義'!$A$4:$E$1089,3,FALSE)</f>
        <v>1</v>
      </c>
      <c r="E61" s="174" t="str">
        <f>VLOOKUP(B61,'ﾃﾞｰﾀ項目定義'!$A$4:$E$1089,4,FALSE)</f>
        <v>X</v>
      </c>
      <c r="F61" s="173"/>
      <c r="G61" s="175" t="s">
        <v>303</v>
      </c>
      <c r="H61" s="173"/>
      <c r="I61" s="160" t="str">
        <f>IF(VLOOKUP(B61,'ﾃﾞｰﾀ項目定義'!$A$4:$E$1089,5,FALSE)=0,"",VLOOKUP(B61,'ﾃﾞｰﾀ項目定義'!$A$4:$E$1089,5,FALSE))</f>
        <v>金額の符号を示すコード。(ｽﾍﾟｰｽ 又は １）：ﾌﾟﾗｽ、２：ﾏｲﾅｽ</v>
      </c>
    </row>
    <row r="62" spans="1:9" ht="13.5">
      <c r="A62" s="172">
        <f t="shared" si="1"/>
        <v>59</v>
      </c>
      <c r="B62" s="173">
        <v>27202</v>
      </c>
      <c r="C62" s="173" t="str">
        <f>VLOOKUP(B62,'ﾃﾞｰﾀ項目定義'!$A$4:$E$1089,2,FALSE)</f>
        <v>請求明細金額(税抜き)</v>
      </c>
      <c r="D62" s="174">
        <f>VLOOKUP(B62,'ﾃﾞｰﾀ項目定義'!$A$4:$E$1089,3,FALSE)</f>
        <v>13</v>
      </c>
      <c r="E62" s="174">
        <f>VLOOKUP(B62,'ﾃﾞｰﾀ項目定義'!$A$4:$E$1089,4,FALSE)</f>
        <v>9</v>
      </c>
      <c r="F62" s="173"/>
      <c r="G62" s="175" t="s">
        <v>303</v>
      </c>
      <c r="H62" s="173"/>
      <c r="I62" s="160" t="str">
        <f>IF(VLOOKUP(B62,'ﾃﾞｰﾀ項目定義'!$A$4:$E$1089,5,FALSE)=0,"",VLOOKUP(B62,'ﾃﾞｰﾀ項目定義'!$A$4:$E$1089,5,FALSE))</f>
        <v>当該明細の請求金額。消費税を含まない。</v>
      </c>
    </row>
    <row r="63" spans="1:9" ht="13.5">
      <c r="A63" s="172">
        <f>SUM(A62+1)</f>
        <v>60</v>
      </c>
      <c r="B63" s="173">
        <v>27283</v>
      </c>
      <c r="C63" s="173" t="str">
        <f>VLOOKUP(B63,'ﾃﾞｰﾀ項目定義'!$A$4:$E$1089,2,FALSE)</f>
        <v>請求明細消費税額-符号</v>
      </c>
      <c r="D63" s="174">
        <f>VLOOKUP(B63,'ﾃﾞｰﾀ項目定義'!$A$4:$E$1089,3,FALSE)</f>
        <v>1</v>
      </c>
      <c r="E63" s="174" t="str">
        <f>VLOOKUP(B63,'ﾃﾞｰﾀ項目定義'!$A$4:$E$1089,4,FALSE)</f>
        <v>X</v>
      </c>
      <c r="F63" s="173"/>
      <c r="G63" s="175" t="s">
        <v>303</v>
      </c>
      <c r="H63" s="173"/>
      <c r="I63" s="160" t="str">
        <f>IF(VLOOKUP(B63,'ﾃﾞｰﾀ項目定義'!$A$4:$E$1089,5,FALSE)=0,"",VLOOKUP(B63,'ﾃﾞｰﾀ項目定義'!$A$4:$E$1089,5,FALSE))</f>
        <v>金額の符号を示すコード。(ｽﾍﾟｰｽ 又は １）：ﾌﾟﾗｽ、２：ﾏｲﾅｽ</v>
      </c>
    </row>
    <row r="64" spans="1:9" ht="13.5">
      <c r="A64" s="172">
        <f>SUM(A63+1)</f>
        <v>61</v>
      </c>
      <c r="B64" s="173">
        <v>27204</v>
      </c>
      <c r="C64" s="173" t="str">
        <f>VLOOKUP(B64,'ﾃﾞｰﾀ項目定義'!$A$4:$E$1089,2,FALSE)</f>
        <v>請求明細消費税額</v>
      </c>
      <c r="D64" s="174">
        <f>VLOOKUP(B64,'ﾃﾞｰﾀ項目定義'!$A$4:$E$1089,3,FALSE)</f>
        <v>13</v>
      </c>
      <c r="E64" s="174">
        <f>VLOOKUP(B64,'ﾃﾞｰﾀ項目定義'!$A$4:$E$1089,4,FALSE)</f>
        <v>9</v>
      </c>
      <c r="F64" s="173">
        <v>2</v>
      </c>
      <c r="G64" s="175" t="s">
        <v>303</v>
      </c>
      <c r="H64" s="173"/>
      <c r="I64" s="160" t="str">
        <f>IF(VLOOKUP(B64,'ﾃﾞｰﾀ項目定義'!$A$4:$E$1089,5,FALSE)=0,"",VLOOKUP(B64,'ﾃﾞｰﾀ項目定義'!$A$4:$E$1089,5,FALSE))</f>
        <v>当該明細の消費税額。請求明細金額（税抜き）に消費税税額を乗じたもの。</v>
      </c>
    </row>
    <row r="65" spans="1:9" s="167" customFormat="1" ht="14.25" thickBot="1">
      <c r="A65" s="179">
        <f>A64+1</f>
        <v>62</v>
      </c>
      <c r="B65" s="180">
        <v>27330</v>
      </c>
      <c r="C65" s="181" t="str">
        <f>VLOOKUP(B65,'ﾃﾞｰﾀ項目定義'!$A$4:$E$1011,2,FALSE)</f>
        <v>自由使用欄</v>
      </c>
      <c r="D65" s="182">
        <f>VLOOKUP(B65,'ﾃﾞｰﾀ項目定義'!$A$4:$E$1011,3,FALSE)</f>
        <v>30</v>
      </c>
      <c r="E65" s="182" t="str">
        <f>VLOOKUP(B65,'ﾃﾞｰﾀ項目定義'!$A$4:$E$1011,4,FALSE)</f>
        <v>X</v>
      </c>
      <c r="F65" s="181"/>
      <c r="G65" s="182" t="s">
        <v>346</v>
      </c>
      <c r="H65" s="182">
        <v>50</v>
      </c>
      <c r="I65" s="162" t="str">
        <f>IF(VLOOKUP(B65,'ﾃﾞｰﾀ項目定義'!$A$4:$E$1011,5,FALSE)=0,"",VLOOKUP(B65,'ﾃﾞｰﾀ項目定義'!$A$4:$E$1011,5,FALSE))</f>
        <v>ﾏﾙﾁ明細。１明細には１情報として使用し、１明細内に複数の情報をセットしない。</v>
      </c>
    </row>
  </sheetData>
  <printOptions/>
  <pageMargins left="0.5905511811023623" right="0.5905511811023623" top="0.5905511811023623" bottom="0.7874015748031497" header="0.3937007874015748" footer="0.3937007874015748"/>
  <pageSetup fitToHeight="3" fitToWidth="1" horizontalDpi="300" verticalDpi="300" orientation="landscape" paperSize="9" r:id="rId3"/>
  <headerFooter alignWithMargins="0">
    <oddHeader>&amp;R印刷日：&amp;D</oddHeader>
    <oddFooter>&amp;C&amp;P / &amp;N ﾍﾟｰｼﾞ</oddFooter>
  </headerFooter>
  <legacyDrawing r:id="rId2"/>
</worksheet>
</file>

<file path=xl/worksheets/sheet21.xml><?xml version="1.0" encoding="utf-8"?>
<worksheet xmlns="http://schemas.openxmlformats.org/spreadsheetml/2006/main" xmlns:r="http://schemas.openxmlformats.org/officeDocument/2006/relationships">
  <dimension ref="A1:B67"/>
  <sheetViews>
    <sheetView zoomScale="80" zoomScaleNormal="80" workbookViewId="0" topLeftCell="A30">
      <selection activeCell="I65" sqref="I65"/>
    </sheetView>
  </sheetViews>
  <sheetFormatPr defaultColWidth="9.00390625" defaultRowHeight="13.5"/>
  <sheetData>
    <row r="1" ht="18.75">
      <c r="A1" s="37" t="s">
        <v>254</v>
      </c>
    </row>
    <row r="3" ht="13.5" customHeight="1">
      <c r="A3" s="51" t="s">
        <v>251</v>
      </c>
    </row>
    <row r="4" ht="13.5" customHeight="1">
      <c r="A4" s="7" t="s">
        <v>252</v>
      </c>
    </row>
    <row r="6" ht="17.25">
      <c r="A6" s="49" t="s">
        <v>255</v>
      </c>
    </row>
    <row r="7" ht="13.5">
      <c r="A7" s="7" t="s">
        <v>260</v>
      </c>
    </row>
    <row r="27" ht="13.5">
      <c r="B27" s="1" t="s">
        <v>253</v>
      </c>
    </row>
    <row r="28" ht="13.5">
      <c r="B28" s="1"/>
    </row>
    <row r="29" ht="13.5">
      <c r="B29" s="1"/>
    </row>
    <row r="31" ht="17.25">
      <c r="A31" s="50" t="s">
        <v>256</v>
      </c>
    </row>
    <row r="32" ht="13.5">
      <c r="A32" s="51" t="s">
        <v>259</v>
      </c>
    </row>
    <row r="48" ht="13.5">
      <c r="B48" s="1" t="s">
        <v>257</v>
      </c>
    </row>
    <row r="50" ht="17.25">
      <c r="A50" s="50" t="s">
        <v>261</v>
      </c>
    </row>
    <row r="51" ht="13.5">
      <c r="A51" s="7" t="s">
        <v>236</v>
      </c>
    </row>
    <row r="67" ht="13.5">
      <c r="B67" s="1" t="s">
        <v>258</v>
      </c>
    </row>
  </sheetData>
  <printOptions/>
  <pageMargins left="0.7874015748031497" right="0.7874015748031497" top="0.984251968503937" bottom="0.7874015748031497" header="0.3937007874015748" footer="0.3937007874015748"/>
  <pageSetup horizontalDpi="600" verticalDpi="600" orientation="portrait" paperSize="9" r:id="rId2"/>
  <headerFooter alignWithMargins="0">
    <oddHeader>&amp;R印刷日：&amp;D</oddHeader>
    <oddFooter>&amp;C&amp;P / &amp;N ﾍﾟｰｼﾞ</oddFooter>
  </headerFooter>
  <rowBreaks count="1" manualBreakCount="1">
    <brk id="48" max="255" man="1"/>
  </rowBreaks>
  <drawing r:id="rId1"/>
</worksheet>
</file>

<file path=xl/worksheets/sheet22.xml><?xml version="1.0" encoding="utf-8"?>
<worksheet xmlns="http://schemas.openxmlformats.org/spreadsheetml/2006/main" xmlns:r="http://schemas.openxmlformats.org/officeDocument/2006/relationships">
  <sheetPr>
    <pageSetUpPr fitToPage="1"/>
  </sheetPr>
  <dimension ref="A1:I46"/>
  <sheetViews>
    <sheetView zoomScale="80" zoomScaleNormal="80" workbookViewId="0" topLeftCell="A1">
      <pane ySplit="3" topLeftCell="BM17" activePane="bottomLeft" state="frozen"/>
      <selection pane="topLeft" activeCell="A1" sqref="A1"/>
      <selection pane="bottomLeft" activeCell="I24" sqref="I24"/>
    </sheetView>
  </sheetViews>
  <sheetFormatPr defaultColWidth="9.00390625" defaultRowHeight="13.5"/>
  <cols>
    <col min="1" max="1" width="4.125" style="163" customWidth="1"/>
    <col min="2" max="2" width="5.625" style="163" customWidth="1"/>
    <col min="3" max="3" width="25.625" style="163" customWidth="1"/>
    <col min="4" max="4" width="6.625" style="163" bestFit="1" customWidth="1"/>
    <col min="5" max="6" width="5.125" style="163" bestFit="1" customWidth="1"/>
    <col min="7" max="8" width="5.25390625" style="163" customWidth="1"/>
    <col min="9" max="9" width="70.625" style="163" customWidth="1"/>
    <col min="10" max="16384" width="9.00390625" style="163" customWidth="1"/>
  </cols>
  <sheetData>
    <row r="1" spans="1:9" ht="17.25">
      <c r="A1" s="17" t="str">
        <f>ﾒｯｾｰｼﾞﾌﾛｰ!D41</f>
        <v>支払案内ヘッダー情報</v>
      </c>
      <c r="I1" s="156" t="str">
        <f>'ﾃﾞｰﾀ項目定義'!$E$1</f>
        <v>ＢＰＩＤ ＝ ＨＷＳＷ００１Ａ</v>
      </c>
    </row>
    <row r="2" ht="18" thickBot="1">
      <c r="I2" s="157" t="str">
        <f>'ﾒｯｾｰｼﾞ一覧'!B100&amp;'ﾒｯｾｰｼﾞ一覧'!E100</f>
        <v>情報区分コード ＝ ０８２０</v>
      </c>
    </row>
    <row r="3" spans="1:9" s="167" customFormat="1" ht="27.75" thickBot="1">
      <c r="A3" s="164" t="s">
        <v>915</v>
      </c>
      <c r="B3" s="165" t="s">
        <v>21</v>
      </c>
      <c r="C3" s="166" t="s">
        <v>916</v>
      </c>
      <c r="D3" s="166" t="s">
        <v>917</v>
      </c>
      <c r="E3" s="166" t="s">
        <v>918</v>
      </c>
      <c r="F3" s="166" t="s">
        <v>919</v>
      </c>
      <c r="G3" s="165" t="s">
        <v>774</v>
      </c>
      <c r="H3" s="165" t="s">
        <v>775</v>
      </c>
      <c r="I3" s="158" t="s">
        <v>920</v>
      </c>
    </row>
    <row r="4" spans="1:9" ht="13.5">
      <c r="A4" s="168">
        <v>1</v>
      </c>
      <c r="B4" s="169">
        <v>27001</v>
      </c>
      <c r="C4" s="169" t="str">
        <f>VLOOKUP(B4,'ﾃﾞｰﾀ項目定義'!$A$4:$E$1089,2,FALSE)</f>
        <v>ﾃﾞｰﾀ処理番号</v>
      </c>
      <c r="D4" s="170" t="str">
        <f>VLOOKUP(B4,'ﾃﾞｰﾀ項目定義'!$A$4:$E$1089,3,FALSE)</f>
        <v>5</v>
      </c>
      <c r="E4" s="170" t="str">
        <f>VLOOKUP(B4,'ﾃﾞｰﾀ項目定義'!$A$4:$E$1089,4,FALSE)</f>
        <v>9</v>
      </c>
      <c r="F4" s="171">
        <v>3</v>
      </c>
      <c r="G4" s="171"/>
      <c r="H4" s="171"/>
      <c r="I4" s="159" t="str">
        <f>IF(VLOOKUP(B4,'ﾃﾞｰﾀ項目定義'!$A$4:$E$1089,5,FALSE)=0,"",VLOOKUP(B4,'ﾃﾞｰﾀ項目定義'!$A$4:$E$1089,5,FALSE))</f>
        <v>ﾃﾞｰﾀ処理番号。受信側でﾒｯｾｰｼﾞを処理する際の順位を示す番号。</v>
      </c>
    </row>
    <row r="5" spans="1:9" ht="13.5">
      <c r="A5" s="172">
        <f aca="true" t="shared" si="0" ref="A5:A44">SUM(A4+1)</f>
        <v>2</v>
      </c>
      <c r="B5" s="173">
        <v>27002</v>
      </c>
      <c r="C5" s="173" t="str">
        <f>VLOOKUP(B5,'ﾃﾞｰﾀ項目定義'!$A$4:$E$1089,2,FALSE)</f>
        <v>情報区分ｺｰﾄﾞ</v>
      </c>
      <c r="D5" s="174" t="str">
        <f>VLOOKUP(B5,'ﾃﾞｰﾀ項目定義'!$A$4:$E$1089,3,FALSE)</f>
        <v>4</v>
      </c>
      <c r="E5" s="174" t="str">
        <f>VLOOKUP(B5,'ﾃﾞｰﾀ項目定義'!$A$4:$E$1089,4,FALSE)</f>
        <v>X</v>
      </c>
      <c r="F5" s="175">
        <v>3</v>
      </c>
      <c r="G5" s="175"/>
      <c r="H5" s="175"/>
      <c r="I5" s="160" t="str">
        <f>'ﾃﾞｰﾀ項目定義'!E5&amp;" ("&amp;A1&amp;" = "&amp;'ﾒｯｾｰｼﾞ一覧'!E100&amp;")"</f>
        <v>情報の種類を示すｺｰﾄﾞ (支払案内ヘッダー情報 = ０８２０)</v>
      </c>
    </row>
    <row r="6" spans="1:9" ht="13.5">
      <c r="A6" s="172">
        <f t="shared" si="0"/>
        <v>3</v>
      </c>
      <c r="B6" s="173">
        <v>27003</v>
      </c>
      <c r="C6" s="173" t="str">
        <f>VLOOKUP(B6,'ﾃﾞｰﾀ項目定義'!$A$4:$E$1089,2,FALSE)</f>
        <v>ﾃﾞｰﾀ作成日</v>
      </c>
      <c r="D6" s="174" t="str">
        <f>VLOOKUP(B6,'ﾃﾞｰﾀ項目定義'!$A$4:$E$1089,3,FALSE)</f>
        <v>8</v>
      </c>
      <c r="E6" s="174" t="str">
        <f>VLOOKUP(B6,'ﾃﾞｰﾀ項目定義'!$A$4:$E$1089,4,FALSE)</f>
        <v>Y</v>
      </c>
      <c r="F6" s="175">
        <v>3</v>
      </c>
      <c r="G6" s="175"/>
      <c r="H6" s="175"/>
      <c r="I6" s="160" t="str">
        <f>IF(VLOOKUP(B6,'ﾃﾞｰﾀ項目定義'!$A$4:$E$1089,5,FALSE)=0,"",VLOOKUP(B6,'ﾃﾞｰﾀ項目定義'!$A$4:$E$1089,5,FALSE))</f>
        <v>ﾃﾞｰﾀ作成生年月日</v>
      </c>
    </row>
    <row r="7" spans="1:9" s="167" customFormat="1" ht="13.5">
      <c r="A7" s="176">
        <f>SUM(A6+1)</f>
        <v>4</v>
      </c>
      <c r="B7" s="173">
        <v>27187</v>
      </c>
      <c r="C7" s="177" t="str">
        <f>VLOOKUP(B7,'ﾃﾞｰﾀ項目定義'!$A$4:$E$1011,2,FALSE)</f>
        <v>ﾃﾞｰﾀ作成時間</v>
      </c>
      <c r="D7" s="174">
        <f>VLOOKUP(B7,'ﾃﾞｰﾀ項目定義'!$A$4:$E$1011,3,FALSE)</f>
        <v>6</v>
      </c>
      <c r="E7" s="174">
        <f>VLOOKUP(B7,'ﾃﾞｰﾀ項目定義'!$A$4:$E$1011,4,FALSE)</f>
        <v>9</v>
      </c>
      <c r="F7" s="174"/>
      <c r="G7" s="174"/>
      <c r="H7" s="174"/>
      <c r="I7" s="160" t="str">
        <f>IF(VLOOKUP(B7,'ﾃﾞｰﾀ項目定義'!$A$4:$E$1011,5,FALSE)=0,"",VLOOKUP(B7,'ﾃﾞｰﾀ項目定義'!$A$4:$E$1011,5,FALSE))</f>
        <v>ﾃﾞｰﾀ作成時刻。HHMMSS（HH：00～24、MM：00～59、SS：00～59）</v>
      </c>
    </row>
    <row r="8" spans="1:9" ht="13.5">
      <c r="A8" s="172">
        <f>SUM(A7+1)</f>
        <v>5</v>
      </c>
      <c r="B8" s="173">
        <v>27004</v>
      </c>
      <c r="C8" s="173" t="str">
        <f>VLOOKUP(B8,'ﾃﾞｰﾀ項目定義'!$A$4:$E$1089,2,FALSE)</f>
        <v>発注者ｺｰﾄﾞ</v>
      </c>
      <c r="D8" s="174" t="str">
        <f>VLOOKUP(B8,'ﾃﾞｰﾀ項目定義'!$A$4:$E$1089,3,FALSE)</f>
        <v>12</v>
      </c>
      <c r="E8" s="174" t="str">
        <f>VLOOKUP(B8,'ﾃﾞｰﾀ項目定義'!$A$4:$E$1089,4,FALSE)</f>
        <v>X</v>
      </c>
      <c r="F8" s="175">
        <v>3</v>
      </c>
      <c r="G8" s="175"/>
      <c r="H8" s="175"/>
      <c r="I8" s="160" t="str">
        <f>IF(VLOOKUP(B8,'ﾃﾞｰﾀ項目定義'!$A$4:$E$1089,5,FALSE)=0,"",VLOOKUP(B8,'ﾃﾞｰﾀ項目定義'!$A$4:$E$1089,5,FALSE))</f>
        <v>発注側統一企業ｺｰﾄﾞ</v>
      </c>
    </row>
    <row r="9" spans="1:9" ht="13.5">
      <c r="A9" s="172">
        <f t="shared" si="0"/>
        <v>6</v>
      </c>
      <c r="B9" s="173">
        <v>27005</v>
      </c>
      <c r="C9" s="173" t="str">
        <f>VLOOKUP(B9,'ﾃﾞｰﾀ項目定義'!$A$4:$E$1089,2,FALSE)</f>
        <v>受注者ｺｰﾄﾞ</v>
      </c>
      <c r="D9" s="174" t="str">
        <f>VLOOKUP(B9,'ﾃﾞｰﾀ項目定義'!$A$4:$E$1089,3,FALSE)</f>
        <v>12</v>
      </c>
      <c r="E9" s="174" t="str">
        <f>VLOOKUP(B9,'ﾃﾞｰﾀ項目定義'!$A$4:$E$1089,4,FALSE)</f>
        <v>X</v>
      </c>
      <c r="F9" s="175">
        <v>3</v>
      </c>
      <c r="G9" s="175"/>
      <c r="H9" s="175"/>
      <c r="I9" s="160" t="str">
        <f>IF(VLOOKUP(B9,'ﾃﾞｰﾀ項目定義'!$A$4:$E$1089,5,FALSE)=0,"",VLOOKUP(B9,'ﾃﾞｰﾀ項目定義'!$A$4:$E$1089,5,FALSE))</f>
        <v>受注側統一企業ｺｰﾄﾞ</v>
      </c>
    </row>
    <row r="10" spans="1:9" ht="13.5">
      <c r="A10" s="172">
        <f t="shared" si="0"/>
        <v>7</v>
      </c>
      <c r="B10" s="173">
        <v>27006</v>
      </c>
      <c r="C10" s="173" t="str">
        <f>VLOOKUP(B10,'ﾃﾞｰﾀ項目定義'!$A$4:$E$1089,2,FALSE)</f>
        <v>発注部門ｺｰﾄﾞ</v>
      </c>
      <c r="D10" s="174" t="str">
        <f>VLOOKUP(B10,'ﾃﾞｰﾀ項目定義'!$A$4:$E$1089,3,FALSE)</f>
        <v>8</v>
      </c>
      <c r="E10" s="174" t="str">
        <f>VLOOKUP(B10,'ﾃﾞｰﾀ項目定義'!$A$4:$E$1089,4,FALSE)</f>
        <v>X</v>
      </c>
      <c r="F10" s="175"/>
      <c r="G10" s="175"/>
      <c r="H10" s="175"/>
      <c r="I10" s="160" t="str">
        <f>IF(VLOOKUP(B10,'ﾃﾞｰﾀ項目定義'!$A$4:$E$1089,5,FALSE)=0,"",VLOOKUP(B10,'ﾃﾞｰﾀ項目定義'!$A$4:$E$1089,5,FALSE))</f>
        <v>発注側部門ｺｰﾄﾞ</v>
      </c>
    </row>
    <row r="11" spans="1:9" ht="13.5">
      <c r="A11" s="172">
        <f t="shared" si="0"/>
        <v>8</v>
      </c>
      <c r="B11" s="173">
        <v>27007</v>
      </c>
      <c r="C11" s="173" t="str">
        <f>VLOOKUP(B11,'ﾃﾞｰﾀ項目定義'!$A$4:$E$1089,2,FALSE)</f>
        <v>受注部門ｺｰﾄﾞ</v>
      </c>
      <c r="D11" s="174">
        <f>VLOOKUP(B11,'ﾃﾞｰﾀ項目定義'!$A$4:$E$1089,3,FALSE)</f>
        <v>8</v>
      </c>
      <c r="E11" s="174" t="str">
        <f>VLOOKUP(B11,'ﾃﾞｰﾀ項目定義'!$A$4:$E$1089,4,FALSE)</f>
        <v>X</v>
      </c>
      <c r="F11" s="175"/>
      <c r="G11" s="175"/>
      <c r="H11" s="175"/>
      <c r="I11" s="160" t="str">
        <f>IF(VLOOKUP(B11,'ﾃﾞｰﾀ項目定義'!$A$4:$E$1089,5,FALSE)=0,"",VLOOKUP(B11,'ﾃﾞｰﾀ項目定義'!$A$4:$E$1089,5,FALSE))</f>
        <v>受注側部門ｺｰﾄﾞ</v>
      </c>
    </row>
    <row r="12" spans="1:9" s="167" customFormat="1" ht="13.5">
      <c r="A12" s="176">
        <f>SUM(A11+1)</f>
        <v>9</v>
      </c>
      <c r="B12" s="173">
        <v>27008</v>
      </c>
      <c r="C12" s="177" t="str">
        <f>VLOOKUP(B12,'ﾃﾞｰﾀ項目定義'!$A$4:$E$1011,2,FALSE)</f>
        <v>訂正区分</v>
      </c>
      <c r="D12" s="174" t="str">
        <f>VLOOKUP(B12,'ﾃﾞｰﾀ項目定義'!$A$4:$E$1011,3,FALSE)</f>
        <v>1</v>
      </c>
      <c r="E12" s="174" t="str">
        <f>VLOOKUP(B12,'ﾃﾞｰﾀ項目定義'!$A$4:$E$1011,4,FALSE)</f>
        <v>X</v>
      </c>
      <c r="F12" s="174">
        <v>3</v>
      </c>
      <c r="G12" s="174"/>
      <c r="H12" s="174"/>
      <c r="I12" s="161" t="s">
        <v>776</v>
      </c>
    </row>
    <row r="13" spans="1:9" ht="13.5">
      <c r="A13" s="172">
        <f>SUM(A12+1)</f>
        <v>10</v>
      </c>
      <c r="B13" s="173">
        <v>27160</v>
      </c>
      <c r="C13" s="173" t="str">
        <f>VLOOKUP(B13,'ﾃﾞｰﾀ項目定義'!$A$4:$E$1089,2,FALSE)</f>
        <v>請求先ｺｰﾄﾞ</v>
      </c>
      <c r="D13" s="174" t="str">
        <f>VLOOKUP(B13,'ﾃﾞｰﾀ項目定義'!$A$4:$E$1089,3,FALSE)</f>
        <v>12</v>
      </c>
      <c r="E13" s="174" t="str">
        <f>VLOOKUP(B13,'ﾃﾞｰﾀ項目定義'!$A$4:$E$1089,4,FALSE)</f>
        <v>X</v>
      </c>
      <c r="F13" s="175">
        <v>3</v>
      </c>
      <c r="G13" s="175"/>
      <c r="H13" s="175"/>
      <c r="I13" s="160" t="str">
        <f>IF(VLOOKUP(B13,'ﾃﾞｰﾀ項目定義'!$A$4:$E$1089,5,FALSE)=0,"",VLOOKUP(B13,'ﾃﾞｰﾀ項目定義'!$A$4:$E$1089,5,FALSE))</f>
        <v>請求先統一企業ｺｰﾄﾞ</v>
      </c>
    </row>
    <row r="14" spans="1:9" ht="13.5">
      <c r="A14" s="172">
        <f t="shared" si="0"/>
        <v>11</v>
      </c>
      <c r="B14" s="173">
        <v>27161</v>
      </c>
      <c r="C14" s="173" t="str">
        <f>VLOOKUP(B14,'ﾃﾞｰﾀ項目定義'!$A$4:$E$1089,2,FALSE)</f>
        <v>請求先部門ｺｰﾄﾞ</v>
      </c>
      <c r="D14" s="174" t="str">
        <f>VLOOKUP(B14,'ﾃﾞｰﾀ項目定義'!$A$4:$E$1089,3,FALSE)</f>
        <v>8</v>
      </c>
      <c r="E14" s="174" t="str">
        <f>VLOOKUP(B14,'ﾃﾞｰﾀ項目定義'!$A$4:$E$1089,4,FALSE)</f>
        <v>X</v>
      </c>
      <c r="F14" s="175"/>
      <c r="G14" s="175"/>
      <c r="H14" s="175"/>
      <c r="I14" s="160" t="str">
        <f>IF(VLOOKUP(B14,'ﾃﾞｰﾀ項目定義'!$A$4:$E$1089,5,FALSE)=0,"",VLOOKUP(B14,'ﾃﾞｰﾀ項目定義'!$A$4:$E$1089,5,FALSE))</f>
        <v>請求先部門ｺｰﾄﾞ</v>
      </c>
    </row>
    <row r="15" spans="1:9" s="167" customFormat="1" ht="13.5">
      <c r="A15" s="172">
        <f t="shared" si="0"/>
        <v>12</v>
      </c>
      <c r="B15" s="173">
        <v>27162</v>
      </c>
      <c r="C15" s="173" t="str">
        <f>VLOOKUP(B15,'ﾃﾞｰﾀ項目定義'!$A$4:$E$1089,2,FALSE)</f>
        <v>支払先ｺｰﾄﾞ</v>
      </c>
      <c r="D15" s="174" t="str">
        <f>VLOOKUP(B15,'ﾃﾞｰﾀ項目定義'!$A$4:$E$1089,3,FALSE)</f>
        <v>12</v>
      </c>
      <c r="E15" s="174" t="str">
        <f>VLOOKUP(B15,'ﾃﾞｰﾀ項目定義'!$A$4:$E$1089,4,FALSE)</f>
        <v>X</v>
      </c>
      <c r="F15" s="175">
        <v>3</v>
      </c>
      <c r="G15" s="175"/>
      <c r="H15" s="175"/>
      <c r="I15" s="160" t="str">
        <f>IF(VLOOKUP(B15,'ﾃﾞｰﾀ項目定義'!$A$4:$E$1089,5,FALSE)=0,"",VLOOKUP(B15,'ﾃﾞｰﾀ項目定義'!$A$4:$E$1089,5,FALSE))</f>
        <v>支払先統一企業ｺｰﾄﾞ</v>
      </c>
    </row>
    <row r="16" spans="1:9" s="167" customFormat="1" ht="13.5">
      <c r="A16" s="172">
        <f t="shared" si="0"/>
        <v>13</v>
      </c>
      <c r="B16" s="173">
        <v>27163</v>
      </c>
      <c r="C16" s="173" t="str">
        <f>VLOOKUP(B16,'ﾃﾞｰﾀ項目定義'!$A$4:$E$1089,2,FALSE)</f>
        <v>支払先部門ｺｰﾄﾞ</v>
      </c>
      <c r="D16" s="174" t="str">
        <f>VLOOKUP(B16,'ﾃﾞｰﾀ項目定義'!$A$4:$E$1089,3,FALSE)</f>
        <v>8</v>
      </c>
      <c r="E16" s="174" t="str">
        <f>VLOOKUP(B16,'ﾃﾞｰﾀ項目定義'!$A$4:$E$1089,4,FALSE)</f>
        <v>X</v>
      </c>
      <c r="F16" s="175"/>
      <c r="G16" s="175"/>
      <c r="H16" s="175"/>
      <c r="I16" s="160" t="str">
        <f>IF(VLOOKUP(B16,'ﾃﾞｰﾀ項目定義'!$A$4:$E$1089,5,FALSE)=0,"",VLOOKUP(B16,'ﾃﾞｰﾀ項目定義'!$A$4:$E$1089,5,FALSE))</f>
        <v>支払先部門ｺｰﾄﾞ</v>
      </c>
    </row>
    <row r="17" spans="1:9" s="167" customFormat="1" ht="13.5">
      <c r="A17" s="172">
        <f t="shared" si="0"/>
        <v>14</v>
      </c>
      <c r="B17" s="173">
        <v>27165</v>
      </c>
      <c r="C17" s="173" t="str">
        <f>VLOOKUP(B17,'ﾃﾞｰﾀ項目定義'!$A$4:$E$1089,2,FALSE)</f>
        <v>支払管理番号</v>
      </c>
      <c r="D17" s="174">
        <f>VLOOKUP(B17,'ﾃﾞｰﾀ項目定義'!$A$4:$E$1089,3,FALSE)</f>
        <v>23</v>
      </c>
      <c r="E17" s="174" t="str">
        <f>VLOOKUP(B17,'ﾃﾞｰﾀ項目定義'!$A$4:$E$1089,4,FALSE)</f>
        <v>X</v>
      </c>
      <c r="F17" s="175">
        <v>3</v>
      </c>
      <c r="G17" s="175"/>
      <c r="H17" s="175"/>
      <c r="I17" s="160" t="str">
        <f>IF(VLOOKUP(B17,'ﾃﾞｰﾀ項目定義'!$A$4:$E$1089,5,FALSE)=0,"",VLOOKUP(B17,'ﾃﾞｰﾀ項目定義'!$A$4:$E$1089,5,FALSE))</f>
        <v>支払単位の番号､発注者採番</v>
      </c>
    </row>
    <row r="18" spans="1:9" ht="13.5">
      <c r="A18" s="172">
        <f t="shared" si="0"/>
        <v>15</v>
      </c>
      <c r="B18" s="173">
        <v>27166</v>
      </c>
      <c r="C18" s="173" t="str">
        <f>VLOOKUP(B18,'ﾃﾞｰﾀ項目定義'!$A$4:$E$1089,2,FALSE)</f>
        <v>請求年月</v>
      </c>
      <c r="D18" s="174">
        <f>VLOOKUP(B18,'ﾃﾞｰﾀ項目定義'!$A$4:$E$1089,3,FALSE)</f>
        <v>6</v>
      </c>
      <c r="E18" s="174">
        <f>VLOOKUP(B18,'ﾃﾞｰﾀ項目定義'!$A$4:$E$1089,4,FALSE)</f>
        <v>9</v>
      </c>
      <c r="F18" s="175" t="s">
        <v>787</v>
      </c>
      <c r="G18" s="175"/>
      <c r="H18" s="175"/>
      <c r="I18" s="160" t="str">
        <f>IF(VLOOKUP(B18,'ﾃﾞｰﾀ項目定義'!$A$4:$E$1089,5,FALSE)=0,"",VLOOKUP(B18,'ﾃﾞｰﾀ項目定義'!$A$4:$E$1089,5,FALSE))</f>
        <v>支払対象となる請求年月YYYYMM</v>
      </c>
    </row>
    <row r="19" spans="1:9" ht="13.5">
      <c r="A19" s="172">
        <f t="shared" si="0"/>
        <v>16</v>
      </c>
      <c r="B19" s="173">
        <v>27207</v>
      </c>
      <c r="C19" s="173" t="str">
        <f>VLOOKUP(B19,'ﾃﾞｰﾀ項目定義'!$A$4:$E$1089,2,FALSE)</f>
        <v>支払期日</v>
      </c>
      <c r="D19" s="174">
        <f>VLOOKUP(B19,'ﾃﾞｰﾀ項目定義'!$A$4:$E$1089,3,FALSE)</f>
        <v>8</v>
      </c>
      <c r="E19" s="174" t="str">
        <f>VLOOKUP(B19,'ﾃﾞｰﾀ項目定義'!$A$4:$E$1089,4,FALSE)</f>
        <v>Y</v>
      </c>
      <c r="F19" s="175"/>
      <c r="G19" s="175"/>
      <c r="H19" s="175"/>
      <c r="I19" s="160" t="str">
        <f>IF(VLOOKUP(B19,'ﾃﾞｰﾀ項目定義'!$A$4:$E$1089,5,FALSE)=0,"",VLOOKUP(B19,'ﾃﾞｰﾀ項目定義'!$A$4:$E$1089,5,FALSE))</f>
        <v>請求側が求めている支払の期限</v>
      </c>
    </row>
    <row r="20" spans="1:9" s="167" customFormat="1" ht="27">
      <c r="A20" s="172">
        <f t="shared" si="0"/>
        <v>17</v>
      </c>
      <c r="B20" s="173">
        <v>27186</v>
      </c>
      <c r="C20" s="173" t="str">
        <f>VLOOKUP(B20,'ﾃﾞｰﾀ項目定義'!$A$4:$E$1089,2,FALSE)</f>
        <v>支払日</v>
      </c>
      <c r="D20" s="174">
        <f>VLOOKUP(B20,'ﾃﾞｰﾀ項目定義'!$A$4:$E$1089,3,FALSE)</f>
        <v>8</v>
      </c>
      <c r="E20" s="174" t="str">
        <f>VLOOKUP(B20,'ﾃﾞｰﾀ項目定義'!$A$4:$E$1089,4,FALSE)</f>
        <v>Y</v>
      </c>
      <c r="F20" s="175"/>
      <c r="G20" s="175"/>
      <c r="H20" s="175"/>
      <c r="I20" s="160" t="str">
        <f>IF(VLOOKUP(B20,'ﾃﾞｰﾀ項目定義'!$A$4:$E$1089,5,FALSE)=0,"",VLOOKUP(B20,'ﾃﾞｰﾀ項目定義'!$A$4:$E$1089,5,FALSE))</f>
        <v>支払側が支払を行う日（振込の場合は振込をする日。
現金、小切手、手形の場合は受渡しをする日。）</v>
      </c>
    </row>
    <row r="21" spans="1:9" ht="13.5">
      <c r="A21" s="172">
        <f t="shared" si="0"/>
        <v>18</v>
      </c>
      <c r="B21" s="173">
        <v>27170</v>
      </c>
      <c r="C21" s="173" t="str">
        <f>VLOOKUP(B21,'ﾃﾞｰﾀ項目定義'!$A$4:$E$1089,2,FALSE)</f>
        <v>支払対象期間(自:From)</v>
      </c>
      <c r="D21" s="174" t="str">
        <f>VLOOKUP(B21,'ﾃﾞｰﾀ項目定義'!$A$4:$E$1089,3,FALSE)</f>
        <v>8</v>
      </c>
      <c r="E21" s="174" t="str">
        <f>VLOOKUP(B21,'ﾃﾞｰﾀ項目定義'!$A$4:$E$1089,4,FALSE)</f>
        <v>Y</v>
      </c>
      <c r="F21" s="175">
        <v>3</v>
      </c>
      <c r="G21" s="175"/>
      <c r="H21" s="175"/>
      <c r="I21" s="160" t="str">
        <f>IF(VLOOKUP(B21,'ﾃﾞｰﾀ項目定義'!$A$4:$E$1089,5,FALSE)=0,"",VLOOKUP(B21,'ﾃﾞｰﾀ項目定義'!$A$4:$E$1089,5,FALSE))</f>
        <v>出荷基準､検収基準共に売上計上日</v>
      </c>
    </row>
    <row r="22" spans="1:9" ht="13.5">
      <c r="A22" s="172">
        <f t="shared" si="0"/>
        <v>19</v>
      </c>
      <c r="B22" s="173">
        <v>27171</v>
      </c>
      <c r="C22" s="173" t="str">
        <f>VLOOKUP(B22,'ﾃﾞｰﾀ項目定義'!$A$4:$E$1089,2,FALSE)</f>
        <v>支払対象期間(至:To)</v>
      </c>
      <c r="D22" s="174" t="str">
        <f>VLOOKUP(B22,'ﾃﾞｰﾀ項目定義'!$A$4:$E$1089,3,FALSE)</f>
        <v>8</v>
      </c>
      <c r="E22" s="174" t="str">
        <f>VLOOKUP(B22,'ﾃﾞｰﾀ項目定義'!$A$4:$E$1089,4,FALSE)</f>
        <v>Y</v>
      </c>
      <c r="F22" s="175">
        <v>3</v>
      </c>
      <c r="G22" s="175"/>
      <c r="H22" s="175"/>
      <c r="I22" s="160" t="str">
        <f>IF(VLOOKUP(B22,'ﾃﾞｰﾀ項目定義'!$A$4:$E$1089,5,FALSE)=0,"",VLOOKUP(B22,'ﾃﾞｰﾀ項目定義'!$A$4:$E$1089,5,FALSE))</f>
        <v>出荷基準､検収基準共に売上計上日</v>
      </c>
    </row>
    <row r="23" spans="1:9" ht="13.5">
      <c r="A23" s="172">
        <f t="shared" si="0"/>
        <v>20</v>
      </c>
      <c r="B23" s="173">
        <v>27172</v>
      </c>
      <c r="C23" s="173" t="str">
        <f>VLOOKUP(B23,'ﾃﾞｰﾀ項目定義'!$A$4:$E$1089,2,FALSE)</f>
        <v>伝票枚数</v>
      </c>
      <c r="D23" s="174">
        <f>VLOOKUP(B23,'ﾃﾞｰﾀ項目定義'!$A$4:$E$1089,3,FALSE)</f>
        <v>6</v>
      </c>
      <c r="E23" s="174">
        <f>VLOOKUP(B23,'ﾃﾞｰﾀ項目定義'!$A$4:$E$1089,4,FALSE)</f>
        <v>9</v>
      </c>
      <c r="F23" s="175">
        <v>2</v>
      </c>
      <c r="G23" s="175" t="s">
        <v>788</v>
      </c>
      <c r="H23" s="175"/>
      <c r="I23" s="160" t="str">
        <f>IF(VLOOKUP(B23,'ﾃﾞｰﾀ項目定義'!$A$4:$E$1089,5,FALSE)=0,"",VLOOKUP(B23,'ﾃﾞｰﾀ項目定義'!$A$4:$E$1089,5,FALSE))</f>
        <v>伝票(請求明細)の合計枚数</v>
      </c>
    </row>
    <row r="24" spans="1:9" ht="13.5">
      <c r="A24" s="172">
        <f t="shared" si="0"/>
        <v>21</v>
      </c>
      <c r="B24" s="173">
        <v>27173</v>
      </c>
      <c r="C24" s="173" t="str">
        <f>VLOOKUP(B24,'ﾃﾞｰﾀ項目定義'!$A$4:$E$1089,2,FALSE)</f>
        <v>銀行ｺｰﾄﾞ</v>
      </c>
      <c r="D24" s="174">
        <f>VLOOKUP(B24,'ﾃﾞｰﾀ項目定義'!$A$4:$E$1089,3,FALSE)</f>
        <v>4</v>
      </c>
      <c r="E24" s="174">
        <f>VLOOKUP(B24,'ﾃﾞｰﾀ項目定義'!$A$4:$E$1089,4,FALSE)</f>
        <v>9</v>
      </c>
      <c r="F24" s="174"/>
      <c r="G24" s="174"/>
      <c r="H24" s="174"/>
      <c r="I24" s="160" t="str">
        <f>IF(VLOOKUP(B24,'ﾃﾞｰﾀ項目定義'!$A$4:$E$1089,5,FALSE)=0,"",VLOOKUP(B24,'ﾃﾞｰﾀ項目定義'!$A$4:$E$1089,5,FALSE))</f>
        <v>支払が手形の場合、振込先銀行ｺｰﾄﾞ､全銀協ｺｰﾄﾞ(約定で決めた１口座)</v>
      </c>
    </row>
    <row r="25" spans="1:9" ht="13.5">
      <c r="A25" s="172">
        <f t="shared" si="0"/>
        <v>22</v>
      </c>
      <c r="B25" s="173">
        <v>27174</v>
      </c>
      <c r="C25" s="173" t="str">
        <f>VLOOKUP(B25,'ﾃﾞｰﾀ項目定義'!$A$4:$E$1089,2,FALSE)</f>
        <v>支店ｺｰﾄﾞ</v>
      </c>
      <c r="D25" s="174">
        <f>VLOOKUP(B25,'ﾃﾞｰﾀ項目定義'!$A$4:$E$1089,3,FALSE)</f>
        <v>3</v>
      </c>
      <c r="E25" s="174">
        <f>VLOOKUP(B25,'ﾃﾞｰﾀ項目定義'!$A$4:$E$1089,4,FALSE)</f>
        <v>9</v>
      </c>
      <c r="F25" s="175" t="s">
        <v>788</v>
      </c>
      <c r="G25" s="175"/>
      <c r="H25" s="175"/>
      <c r="I25" s="160" t="str">
        <f>IF(VLOOKUP(B25,'ﾃﾞｰﾀ項目定義'!$A$4:$E$1089,5,FALSE)=0,"",VLOOKUP(B25,'ﾃﾞｰﾀ項目定義'!$A$4:$E$1089,5,FALSE))</f>
        <v>支払が手形の場合、振込先銀行支店ｺｰﾄﾞ､全銀協ｺｰﾄﾞ</v>
      </c>
    </row>
    <row r="26" spans="1:9" ht="13.5">
      <c r="A26" s="172">
        <f t="shared" si="0"/>
        <v>23</v>
      </c>
      <c r="B26" s="173">
        <v>27175</v>
      </c>
      <c r="C26" s="173" t="str">
        <f>VLOOKUP(B26,'ﾃﾞｰﾀ項目定義'!$A$4:$E$1089,2,FALSE)</f>
        <v>預金種目</v>
      </c>
      <c r="D26" s="174">
        <f>VLOOKUP(B26,'ﾃﾞｰﾀ項目定義'!$A$4:$E$1089,3,FALSE)</f>
        <v>1</v>
      </c>
      <c r="E26" s="174">
        <f>VLOOKUP(B26,'ﾃﾞｰﾀ項目定義'!$A$4:$E$1089,4,FALSE)</f>
        <v>9</v>
      </c>
      <c r="F26" s="175" t="s">
        <v>788</v>
      </c>
      <c r="G26" s="175"/>
      <c r="H26" s="175"/>
      <c r="I26" s="160" t="str">
        <f>IF(VLOOKUP(B26,'ﾃﾞｰﾀ項目定義'!$A$4:$E$1089,5,FALSE)=0,"",VLOOKUP(B26,'ﾃﾞｰﾀ項目定義'!$A$4:$E$1089,5,FALSE))</f>
        <v>支払が手形の場合、振込先口座預金種目</v>
      </c>
    </row>
    <row r="27" spans="1:9" ht="13.5">
      <c r="A27" s="172">
        <f t="shared" si="0"/>
        <v>24</v>
      </c>
      <c r="B27" s="173">
        <v>27176</v>
      </c>
      <c r="C27" s="173" t="str">
        <f>VLOOKUP(B27,'ﾃﾞｰﾀ項目定義'!$A$4:$E$1089,2,FALSE)</f>
        <v>口座番号</v>
      </c>
      <c r="D27" s="174">
        <f>VLOOKUP(B27,'ﾃﾞｰﾀ項目定義'!$A$4:$E$1089,3,FALSE)</f>
        <v>7</v>
      </c>
      <c r="E27" s="174">
        <f>VLOOKUP(B27,'ﾃﾞｰﾀ項目定義'!$A$4:$E$1089,4,FALSE)</f>
        <v>9</v>
      </c>
      <c r="F27" s="174" t="s">
        <v>788</v>
      </c>
      <c r="G27" s="174" t="s">
        <v>788</v>
      </c>
      <c r="H27" s="175" t="s">
        <v>788</v>
      </c>
      <c r="I27" s="160" t="str">
        <f>IF(VLOOKUP(B27,'ﾃﾞｰﾀ項目定義'!$A$4:$E$1089,5,FALSE)=0,"",VLOOKUP(B27,'ﾃﾞｰﾀ項目定義'!$A$4:$E$1089,5,FALSE))</f>
        <v>支払が手形の場合、振込先口座番号</v>
      </c>
    </row>
    <row r="28" spans="1:9" ht="13.5">
      <c r="A28" s="172">
        <f t="shared" si="0"/>
        <v>25</v>
      </c>
      <c r="B28" s="173">
        <v>27177</v>
      </c>
      <c r="C28" s="173" t="str">
        <f>VLOOKUP(B28,'ﾃﾞｰﾀ項目定義'!$A$4:$E$1089,2,FALSE)</f>
        <v>口座名義人名</v>
      </c>
      <c r="D28" s="174">
        <f>VLOOKUP(B28,'ﾃﾞｰﾀ項目定義'!$A$4:$E$1089,3,FALSE)</f>
        <v>35</v>
      </c>
      <c r="E28" s="174" t="str">
        <f>VLOOKUP(B28,'ﾃﾞｰﾀ項目定義'!$A$4:$E$1089,4,FALSE)</f>
        <v>X</v>
      </c>
      <c r="F28" s="175" t="s">
        <v>788</v>
      </c>
      <c r="G28" s="175" t="s">
        <v>788</v>
      </c>
      <c r="H28" s="178"/>
      <c r="I28" s="160" t="str">
        <f>IF(VLOOKUP(B28,'ﾃﾞｰﾀ項目定義'!$A$4:$E$1089,5,FALSE)=0,"",VLOOKUP(B28,'ﾃﾞｰﾀ項目定義'!$A$4:$E$1089,5,FALSE))</f>
        <v>支払が手形の場合、振込先口座名義人名</v>
      </c>
    </row>
    <row r="29" spans="1:9" ht="13.5">
      <c r="A29" s="172">
        <f t="shared" si="0"/>
        <v>26</v>
      </c>
      <c r="B29" s="173">
        <v>27284</v>
      </c>
      <c r="C29" s="173" t="str">
        <f>VLOOKUP(B29,'ﾃﾞｰﾀ項目定義'!$A$4:$E$1089,2,FALSE)</f>
        <v>請求合計額-符号</v>
      </c>
      <c r="D29" s="174">
        <f>VLOOKUP(B29,'ﾃﾞｰﾀ項目定義'!$A$4:$E$1089,3,FALSE)</f>
        <v>1</v>
      </c>
      <c r="E29" s="174" t="str">
        <f>VLOOKUP(B29,'ﾃﾞｰﾀ項目定義'!$A$4:$E$1089,4,FALSE)</f>
        <v>X</v>
      </c>
      <c r="F29" s="175" t="s">
        <v>788</v>
      </c>
      <c r="G29" s="175" t="s">
        <v>788</v>
      </c>
      <c r="H29" s="178"/>
      <c r="I29" s="160" t="str">
        <f>IF(VLOOKUP(B29,'ﾃﾞｰﾀ項目定義'!$A$4:$E$1089,5,FALSE)=0,"",VLOOKUP(B29,'ﾃﾞｰﾀ項目定義'!$A$4:$E$1089,5,FALSE))</f>
        <v>金額の符号を示すコード。(ｽﾍﾟｰｽ 又は １）：ﾌﾟﾗｽ、２：ﾏｲﾅｽ</v>
      </c>
    </row>
    <row r="30" spans="1:9" ht="13.5">
      <c r="A30" s="172">
        <f t="shared" si="0"/>
        <v>27</v>
      </c>
      <c r="B30" s="173">
        <v>27228</v>
      </c>
      <c r="C30" s="173" t="str">
        <f>VLOOKUP(B30,'ﾃﾞｰﾀ項目定義'!$A$4:$E$1089,2,FALSE)</f>
        <v>請求合計額(税抜き)</v>
      </c>
      <c r="D30" s="174">
        <f>VLOOKUP(B30,'ﾃﾞｰﾀ項目定義'!$A$4:$E$1089,3,FALSE)</f>
        <v>13</v>
      </c>
      <c r="E30" s="174">
        <f>VLOOKUP(B30,'ﾃﾞｰﾀ項目定義'!$A$4:$E$1089,4,FALSE)</f>
        <v>9</v>
      </c>
      <c r="F30" s="175"/>
      <c r="G30" s="175"/>
      <c r="H30" s="178"/>
      <c r="I30" s="160" t="str">
        <f>IF(VLOOKUP(B30,'ﾃﾞｰﾀ項目定義'!$A$4:$E$1089,5,FALSE)=0,"",VLOOKUP(B30,'ﾃﾞｰﾀ項目定義'!$A$4:$E$1089,5,FALSE))</f>
        <v>当月の請求額(税抜き)</v>
      </c>
    </row>
    <row r="31" spans="1:9" ht="13.5">
      <c r="A31" s="172">
        <f t="shared" si="0"/>
        <v>28</v>
      </c>
      <c r="B31" s="173">
        <v>27285</v>
      </c>
      <c r="C31" s="173" t="str">
        <f>VLOOKUP(B31,'ﾃﾞｰﾀ項目定義'!$A$4:$E$1089,2,FALSE)</f>
        <v>請求合計消費税額-符号</v>
      </c>
      <c r="D31" s="174">
        <f>VLOOKUP(B31,'ﾃﾞｰﾀ項目定義'!$A$4:$E$1089,3,FALSE)</f>
        <v>1</v>
      </c>
      <c r="E31" s="174" t="str">
        <f>VLOOKUP(B31,'ﾃﾞｰﾀ項目定義'!$A$4:$E$1089,4,FALSE)</f>
        <v>X</v>
      </c>
      <c r="F31" s="175" t="s">
        <v>788</v>
      </c>
      <c r="G31" s="175" t="s">
        <v>788</v>
      </c>
      <c r="H31" s="178"/>
      <c r="I31" s="160" t="str">
        <f>IF(VLOOKUP(B31,'ﾃﾞｰﾀ項目定義'!$A$4:$E$1089,5,FALSE)=0,"",VLOOKUP(B31,'ﾃﾞｰﾀ項目定義'!$A$4:$E$1089,5,FALSE))</f>
        <v>金額の符号を示すコード。(ｽﾍﾟｰｽ 又は １）：ﾌﾟﾗｽ、２：ﾏｲﾅｽ</v>
      </c>
    </row>
    <row r="32" spans="1:9" ht="13.5">
      <c r="A32" s="172">
        <f t="shared" si="0"/>
        <v>29</v>
      </c>
      <c r="B32" s="173">
        <v>27229</v>
      </c>
      <c r="C32" s="173" t="str">
        <f>VLOOKUP(B32,'ﾃﾞｰﾀ項目定義'!$A$4:$E$1089,2,FALSE)</f>
        <v>請求合計消費税額</v>
      </c>
      <c r="D32" s="174">
        <f>VLOOKUP(B32,'ﾃﾞｰﾀ項目定義'!$A$4:$E$1089,3,FALSE)</f>
        <v>13</v>
      </c>
      <c r="E32" s="174">
        <f>VLOOKUP(B32,'ﾃﾞｰﾀ項目定義'!$A$4:$E$1089,4,FALSE)</f>
        <v>9</v>
      </c>
      <c r="F32" s="175"/>
      <c r="G32" s="175"/>
      <c r="H32" s="178"/>
      <c r="I32" s="160" t="str">
        <f>IF(VLOOKUP(B32,'ﾃﾞｰﾀ項目定義'!$A$4:$E$1089,5,FALSE)=0,"",VLOOKUP(B32,'ﾃﾞｰﾀ項目定義'!$A$4:$E$1089,5,FALSE))</f>
        <v>当月の請求額(税額)</v>
      </c>
    </row>
    <row r="33" spans="1:9" ht="13.5">
      <c r="A33" s="172">
        <f t="shared" si="0"/>
        <v>30</v>
      </c>
      <c r="B33" s="173">
        <v>27286</v>
      </c>
      <c r="C33" s="173" t="str">
        <f>VLOOKUP(B33,'ﾃﾞｰﾀ項目定義'!$A$4:$E$1089,2,FALSE)</f>
        <v>支払合計額-符号</v>
      </c>
      <c r="D33" s="174">
        <f>VLOOKUP(B33,'ﾃﾞｰﾀ項目定義'!$A$4:$E$1089,3,FALSE)</f>
        <v>1</v>
      </c>
      <c r="E33" s="174" t="str">
        <f>VLOOKUP(B33,'ﾃﾞｰﾀ項目定義'!$A$4:$E$1089,4,FALSE)</f>
        <v>X</v>
      </c>
      <c r="F33" s="175" t="s">
        <v>788</v>
      </c>
      <c r="G33" s="175" t="s">
        <v>788</v>
      </c>
      <c r="H33" s="178"/>
      <c r="I33" s="160" t="str">
        <f>IF(VLOOKUP(B33,'ﾃﾞｰﾀ項目定義'!$A$4:$E$1089,5,FALSE)=0,"",VLOOKUP(B33,'ﾃﾞｰﾀ項目定義'!$A$4:$E$1089,5,FALSE))</f>
        <v>金額の符号を示すコード。(ｽﾍﾟｰｽ 又は １）：ﾌﾟﾗｽ、２：ﾏｲﾅｽ</v>
      </c>
    </row>
    <row r="34" spans="1:9" ht="13.5">
      <c r="A34" s="172">
        <f t="shared" si="0"/>
        <v>31</v>
      </c>
      <c r="B34" s="173">
        <v>27230</v>
      </c>
      <c r="C34" s="173" t="str">
        <f>VLOOKUP(B34,'ﾃﾞｰﾀ項目定義'!$A$4:$E$1089,2,FALSE)</f>
        <v>支払合計額(税抜き)</v>
      </c>
      <c r="D34" s="174">
        <f>VLOOKUP(B34,'ﾃﾞｰﾀ項目定義'!$A$4:$E$1089,3,FALSE)</f>
        <v>13</v>
      </c>
      <c r="E34" s="174">
        <f>VLOOKUP(B34,'ﾃﾞｰﾀ項目定義'!$A$4:$E$1089,4,FALSE)</f>
        <v>9</v>
      </c>
      <c r="F34" s="175"/>
      <c r="G34" s="175"/>
      <c r="H34" s="178"/>
      <c r="I34" s="160" t="str">
        <f>IF(VLOOKUP(B34,'ﾃﾞｰﾀ項目定義'!$A$4:$E$1089,5,FALSE)=0,"",VLOOKUP(B34,'ﾃﾞｰﾀ項目定義'!$A$4:$E$1089,5,FALSE))</f>
        <v>当月の支払額(税抜き)</v>
      </c>
    </row>
    <row r="35" spans="1:9" ht="13.5">
      <c r="A35" s="172">
        <f t="shared" si="0"/>
        <v>32</v>
      </c>
      <c r="B35" s="173">
        <v>27287</v>
      </c>
      <c r="C35" s="173" t="str">
        <f>VLOOKUP(B35,'ﾃﾞｰﾀ項目定義'!$A$4:$E$1089,2,FALSE)</f>
        <v>支払合計消費税額-符号</v>
      </c>
      <c r="D35" s="174">
        <f>VLOOKUP(B35,'ﾃﾞｰﾀ項目定義'!$A$4:$E$1089,3,FALSE)</f>
        <v>1</v>
      </c>
      <c r="E35" s="174" t="str">
        <f>VLOOKUP(B35,'ﾃﾞｰﾀ項目定義'!$A$4:$E$1089,4,FALSE)</f>
        <v>X</v>
      </c>
      <c r="F35" s="175" t="s">
        <v>788</v>
      </c>
      <c r="G35" s="175" t="s">
        <v>788</v>
      </c>
      <c r="H35" s="178"/>
      <c r="I35" s="160" t="str">
        <f>IF(VLOOKUP(B35,'ﾃﾞｰﾀ項目定義'!$A$4:$E$1089,5,FALSE)=0,"",VLOOKUP(B35,'ﾃﾞｰﾀ項目定義'!$A$4:$E$1089,5,FALSE))</f>
        <v>金額の符号を示すコード。(ｽﾍﾟｰｽ 又は １）：ﾌﾟﾗｽ、２：ﾏｲﾅｽ</v>
      </c>
    </row>
    <row r="36" spans="1:9" ht="13.5">
      <c r="A36" s="172">
        <f t="shared" si="0"/>
        <v>33</v>
      </c>
      <c r="B36" s="173">
        <v>27231</v>
      </c>
      <c r="C36" s="173" t="str">
        <f>VLOOKUP(B36,'ﾃﾞｰﾀ項目定義'!$A$4:$E$1089,2,FALSE)</f>
        <v>支払合計消費税額</v>
      </c>
      <c r="D36" s="174">
        <f>VLOOKUP(B36,'ﾃﾞｰﾀ項目定義'!$A$4:$E$1089,3,FALSE)</f>
        <v>13</v>
      </c>
      <c r="E36" s="174">
        <f>VLOOKUP(B36,'ﾃﾞｰﾀ項目定義'!$A$4:$E$1089,4,FALSE)</f>
        <v>9</v>
      </c>
      <c r="F36" s="175"/>
      <c r="G36" s="175"/>
      <c r="H36" s="178"/>
      <c r="I36" s="160" t="str">
        <f>IF(VLOOKUP(B36,'ﾃﾞｰﾀ項目定義'!$A$4:$E$1089,5,FALSE)=0,"",VLOOKUP(B36,'ﾃﾞｰﾀ項目定義'!$A$4:$E$1089,5,FALSE))</f>
        <v>当月の支払額(税額)</v>
      </c>
    </row>
    <row r="37" spans="1:9" ht="13.5">
      <c r="A37" s="172">
        <f t="shared" si="0"/>
        <v>34</v>
      </c>
      <c r="B37" s="173">
        <v>27232</v>
      </c>
      <c r="C37" s="173" t="str">
        <f>VLOOKUP(B37,'ﾃﾞｰﾀ項目定義'!$A$4:$E$1089,2,FALSE)</f>
        <v>分割理由(ヘッダー)</v>
      </c>
      <c r="D37" s="174">
        <f>VLOOKUP(B37,'ﾃﾞｰﾀ項目定義'!$A$4:$E$1089,3,FALSE)</f>
        <v>50</v>
      </c>
      <c r="E37" s="174" t="str">
        <f>VLOOKUP(B37,'ﾃﾞｰﾀ項目定義'!$A$4:$E$1089,4,FALSE)</f>
        <v>K</v>
      </c>
      <c r="F37" s="175"/>
      <c r="G37" s="175"/>
      <c r="H37" s="178"/>
      <c r="I37" s="160" t="str">
        <f>IF(VLOOKUP(B37,'ﾃﾞｰﾀ項目定義'!$A$4:$E$1089,5,FALSE)=0,"",VLOOKUP(B37,'ﾃﾞｰﾀ項目定義'!$A$4:$E$1089,5,FALSE))</f>
        <v>請求合計額と支払請求額が一致しない場合、その理由を記述する</v>
      </c>
    </row>
    <row r="38" spans="1:9" ht="13.5">
      <c r="A38" s="172">
        <f t="shared" si="0"/>
        <v>35</v>
      </c>
      <c r="B38" s="173">
        <v>27017</v>
      </c>
      <c r="C38" s="173" t="str">
        <f>VLOOKUP(B38,'ﾃﾞｰﾀ項目定義'!$A$4:$E$1089,2,FALSE)</f>
        <v>備考(全角）</v>
      </c>
      <c r="D38" s="174">
        <f>VLOOKUP(B38,'ﾃﾞｰﾀ項目定義'!$A$4:$E$1089,3,FALSE)</f>
        <v>100</v>
      </c>
      <c r="E38" s="174" t="str">
        <f>VLOOKUP(B38,'ﾃﾞｰﾀ項目定義'!$A$4:$E$1089,4,FALSE)</f>
        <v>K</v>
      </c>
      <c r="F38" s="175" t="s">
        <v>788</v>
      </c>
      <c r="G38" s="175" t="s">
        <v>788</v>
      </c>
      <c r="H38" s="175"/>
      <c r="I38" s="160" t="str">
        <f>IF(VLOOKUP(B38,'ﾃﾞｰﾀ項目定義'!$A$4:$E$1089,5,FALSE)=0,"",VLOOKUP(B38,'ﾃﾞｰﾀ項目定義'!$A$4:$E$1089,5,FALSE))</f>
        <v>かな・漢字による備考。当該ﾒｯｾｰｼﾞに対するﾒｯｾｰｼﾞ作成側の追記事項</v>
      </c>
    </row>
    <row r="39" spans="1:9" ht="13.5">
      <c r="A39" s="172">
        <f t="shared" si="0"/>
        <v>36</v>
      </c>
      <c r="B39" s="173">
        <v>27178</v>
      </c>
      <c r="C39" s="173" t="str">
        <f>VLOOKUP(B39,'ﾃﾞｰﾀ項目定義'!$A$4:$E$1089,2,FALSE)</f>
        <v>支払方法</v>
      </c>
      <c r="D39" s="174">
        <f>VLOOKUP(B39,'ﾃﾞｰﾀ項目定義'!$A$4:$E$1089,3,FALSE)</f>
        <v>2</v>
      </c>
      <c r="E39" s="174" t="str">
        <f>VLOOKUP(B39,'ﾃﾞｰﾀ項目定義'!$A$4:$E$1089,4,FALSE)</f>
        <v>X</v>
      </c>
      <c r="F39" s="175" t="s">
        <v>788</v>
      </c>
      <c r="G39" s="174" t="s">
        <v>897</v>
      </c>
      <c r="H39" s="175">
        <v>5</v>
      </c>
      <c r="I39" s="160" t="str">
        <f>IF(VLOOKUP(B39,'ﾃﾞｰﾀ項目定義'!$A$4:$E$1089,5,FALSE)=0,"",VLOOKUP(B39,'ﾃﾞｰﾀ項目定義'!$A$4:$E$1089,5,FALSE))</f>
        <v>別紙ｺｰﾄﾞ表参照｡支払方法の併用可能</v>
      </c>
    </row>
    <row r="40" spans="1:9" ht="13.5">
      <c r="A40" s="172">
        <f t="shared" si="0"/>
        <v>37</v>
      </c>
      <c r="B40" s="173">
        <v>27179</v>
      </c>
      <c r="C40" s="173" t="str">
        <f>VLOOKUP(B40,'ﾃﾞｰﾀ項目定義'!$A$4:$E$1089,2,FALSE)</f>
        <v>振込ID</v>
      </c>
      <c r="D40" s="174">
        <f>VLOOKUP(B40,'ﾃﾞｰﾀ項目定義'!$A$4:$E$1089,3,FALSE)</f>
        <v>20</v>
      </c>
      <c r="E40" s="174" t="str">
        <f>VLOOKUP(B40,'ﾃﾞｰﾀ項目定義'!$A$4:$E$1089,4,FALSE)</f>
        <v>X</v>
      </c>
      <c r="F40" s="175">
        <v>3</v>
      </c>
      <c r="G40" s="174" t="s">
        <v>897</v>
      </c>
      <c r="H40" s="175"/>
      <c r="I40" s="160" t="str">
        <f>IF(VLOOKUP(B40,'ﾃﾞｰﾀ項目定義'!$A$4:$E$1089,5,FALSE)=0,"",VLOOKUP(B40,'ﾃﾞｰﾀ項目定義'!$A$4:$E$1089,5,FALSE))</f>
        <v>FBにて個別消し込みに利用</v>
      </c>
    </row>
    <row r="41" spans="1:9" ht="13.5">
      <c r="A41" s="172">
        <f t="shared" si="0"/>
        <v>38</v>
      </c>
      <c r="B41" s="173">
        <v>27276</v>
      </c>
      <c r="C41" s="173" t="str">
        <f>VLOOKUP(B41,'ﾃﾞｰﾀ項目定義'!$A$4:$E$1089,2,FALSE)</f>
        <v>支払金額(税抜き)-符号</v>
      </c>
      <c r="D41" s="174">
        <f>VLOOKUP(B41,'ﾃﾞｰﾀ項目定義'!$A$4:$E$1089,3,FALSE)</f>
        <v>1</v>
      </c>
      <c r="E41" s="174" t="str">
        <f>VLOOKUP(B41,'ﾃﾞｰﾀ項目定義'!$A$4:$E$1089,4,FALSE)</f>
        <v>X</v>
      </c>
      <c r="F41" s="175" t="s">
        <v>788</v>
      </c>
      <c r="G41" s="174" t="s">
        <v>897</v>
      </c>
      <c r="H41" s="178"/>
      <c r="I41" s="160" t="str">
        <f>IF(VLOOKUP(B41,'ﾃﾞｰﾀ項目定義'!$A$4:$E$1089,5,FALSE)=0,"",VLOOKUP(B41,'ﾃﾞｰﾀ項目定義'!$A$4:$E$1089,5,FALSE))</f>
        <v>金額の符号を示すコード。(ｽﾍﾟｰｽ 又は １）：ﾌﾟﾗｽ、２：ﾏｲﾅｽ</v>
      </c>
    </row>
    <row r="42" spans="1:9" ht="13.5">
      <c r="A42" s="172">
        <f t="shared" si="0"/>
        <v>39</v>
      </c>
      <c r="B42" s="173">
        <v>27185</v>
      </c>
      <c r="C42" s="173" t="str">
        <f>VLOOKUP(B42,'ﾃﾞｰﾀ項目定義'!$A$4:$E$1089,2,FALSE)</f>
        <v>支払金額(税抜き)</v>
      </c>
      <c r="D42" s="174">
        <f>VLOOKUP(B42,'ﾃﾞｰﾀ項目定義'!$A$4:$E$1089,3,FALSE)</f>
        <v>13</v>
      </c>
      <c r="E42" s="174">
        <f>VLOOKUP(B42,'ﾃﾞｰﾀ項目定義'!$A$4:$E$1089,4,FALSE)</f>
        <v>9</v>
      </c>
      <c r="F42" s="175">
        <v>3</v>
      </c>
      <c r="G42" s="174" t="s">
        <v>897</v>
      </c>
      <c r="H42" s="175"/>
      <c r="I42" s="160" t="str">
        <f>IF(VLOOKUP(B42,'ﾃﾞｰﾀ項目定義'!$A$4:$E$1089,5,FALSE)=0,"",VLOOKUP(B42,'ﾃﾞｰﾀ項目定義'!$A$4:$E$1089,5,FALSE))</f>
        <v>当該明細の支払金額(税抜き)</v>
      </c>
    </row>
    <row r="43" spans="1:9" ht="13.5">
      <c r="A43" s="172">
        <f t="shared" si="0"/>
        <v>40</v>
      </c>
      <c r="B43" s="173">
        <v>27341</v>
      </c>
      <c r="C43" s="173" t="str">
        <f>VLOOKUP(B43,'ﾃﾞｰﾀ項目定義'!$A$4:$E$1089,2,FALSE)</f>
        <v>支払消費税額-符号</v>
      </c>
      <c r="D43" s="174">
        <f>VLOOKUP(B43,'ﾃﾞｰﾀ項目定義'!$A$4:$E$1089,3,FALSE)</f>
        <v>1</v>
      </c>
      <c r="E43" s="174" t="str">
        <f>VLOOKUP(B43,'ﾃﾞｰﾀ項目定義'!$A$4:$E$1089,4,FALSE)</f>
        <v>X</v>
      </c>
      <c r="F43" s="175" t="s">
        <v>788</v>
      </c>
      <c r="G43" s="174" t="s">
        <v>897</v>
      </c>
      <c r="H43" s="178"/>
      <c r="I43" s="160" t="str">
        <f>IF(VLOOKUP(B43,'ﾃﾞｰﾀ項目定義'!$A$4:$E$1089,5,FALSE)=0,"",VLOOKUP(B43,'ﾃﾞｰﾀ項目定義'!$A$4:$E$1089,5,FALSE))</f>
        <v>金額の符号を示すコード。(ｽﾍﾟｰｽ 又は １）：ﾌﾟﾗｽ、２：ﾏｲﾅｽ</v>
      </c>
    </row>
    <row r="44" spans="1:9" ht="13.5">
      <c r="A44" s="172">
        <f t="shared" si="0"/>
        <v>41</v>
      </c>
      <c r="B44" s="173">
        <v>27342</v>
      </c>
      <c r="C44" s="173" t="str">
        <f>VLOOKUP(B44,'ﾃﾞｰﾀ項目定義'!$A$4:$E$1089,2,FALSE)</f>
        <v>支払消費税額</v>
      </c>
      <c r="D44" s="174">
        <f>VLOOKUP(B44,'ﾃﾞｰﾀ項目定義'!$A$4:$E$1089,3,FALSE)</f>
        <v>13</v>
      </c>
      <c r="E44" s="174">
        <f>VLOOKUP(B44,'ﾃﾞｰﾀ項目定義'!$A$4:$E$1089,4,FALSE)</f>
        <v>9</v>
      </c>
      <c r="F44" s="175">
        <v>3</v>
      </c>
      <c r="G44" s="174" t="s">
        <v>897</v>
      </c>
      <c r="H44" s="175"/>
      <c r="I44" s="160" t="str">
        <f>IF(VLOOKUP(B44,'ﾃﾞｰﾀ項目定義'!$A$4:$E$1089,5,FALSE)=0,"",VLOOKUP(B44,'ﾃﾞｰﾀ項目定義'!$A$4:$E$1089,5,FALSE))</f>
        <v>当該明細の消費税額。支払明細金額（税抜き）に消費税税額を乗じたもの。</v>
      </c>
    </row>
    <row r="45" spans="1:9" ht="13.5">
      <c r="A45" s="172">
        <f>SUM(A44+1)</f>
        <v>42</v>
      </c>
      <c r="B45" s="173">
        <v>27212</v>
      </c>
      <c r="C45" s="173" t="str">
        <f>VLOOKUP(B45,'ﾃﾞｰﾀ項目定義'!$A$4:$E$1089,2,FALSE)</f>
        <v>手形期日</v>
      </c>
      <c r="D45" s="174">
        <f>VLOOKUP(B45,'ﾃﾞｰﾀ項目定義'!$A$4:$E$1089,3,FALSE)</f>
        <v>8</v>
      </c>
      <c r="E45" s="174" t="str">
        <f>VLOOKUP(B45,'ﾃﾞｰﾀ項目定義'!$A$4:$E$1089,4,FALSE)</f>
        <v>Y</v>
      </c>
      <c r="F45" s="175"/>
      <c r="G45" s="174" t="s">
        <v>897</v>
      </c>
      <c r="H45" s="175"/>
      <c r="I45" s="160" t="str">
        <f>IF(VLOOKUP(B45,'ﾃﾞｰﾀ項目定義'!$A$4:$E$1089,5,FALSE)=0,"",VLOOKUP(B45,'ﾃﾞｰﾀ項目定義'!$A$4:$E$1089,5,FALSE))</f>
        <v>支払が手形の場合、請求側が求めている手形の決済期日</v>
      </c>
    </row>
    <row r="46" spans="1:9" s="167" customFormat="1" ht="14.25" thickBot="1">
      <c r="A46" s="179">
        <f>A45+1</f>
        <v>43</v>
      </c>
      <c r="B46" s="180">
        <v>27330</v>
      </c>
      <c r="C46" s="181" t="str">
        <f>VLOOKUP(B46,'ﾃﾞｰﾀ項目定義'!$A$4:$E$1011,2,FALSE)</f>
        <v>自由使用欄</v>
      </c>
      <c r="D46" s="182">
        <f>VLOOKUP(B46,'ﾃﾞｰﾀ項目定義'!$A$4:$E$1011,3,FALSE)</f>
        <v>30</v>
      </c>
      <c r="E46" s="182" t="str">
        <f>VLOOKUP(B46,'ﾃﾞｰﾀ項目定義'!$A$4:$E$1011,4,FALSE)</f>
        <v>X</v>
      </c>
      <c r="F46" s="181"/>
      <c r="G46" s="182" t="s">
        <v>789</v>
      </c>
      <c r="H46" s="182">
        <v>50</v>
      </c>
      <c r="I46" s="162" t="str">
        <f>IF(VLOOKUP(B46,'ﾃﾞｰﾀ項目定義'!$A$4:$E$1011,5,FALSE)=0,"",VLOOKUP(B46,'ﾃﾞｰﾀ項目定義'!$A$4:$E$1011,5,FALSE))</f>
        <v>ﾏﾙﾁ明細。１明細には１情報として使用し、１明細内に複数の情報をセットしない。</v>
      </c>
    </row>
  </sheetData>
  <printOptions/>
  <pageMargins left="0.5905511811023623" right="0.5905511811023623" top="0.5905511811023623" bottom="0.7874015748031497" header="0.3937007874015748" footer="0.3937007874015748"/>
  <pageSetup fitToHeight="3" fitToWidth="1" horizontalDpi="300" verticalDpi="300" orientation="landscape" paperSize="9" r:id="rId3"/>
  <headerFooter alignWithMargins="0">
    <oddHeader>&amp;R印刷日：&amp;D</oddHeader>
    <oddFooter>&amp;C&amp;P / &amp;N ﾍﾟｰｼﾞ</oddFooter>
  </headerFooter>
  <legacyDrawing r:id="rId2"/>
</worksheet>
</file>

<file path=xl/worksheets/sheet23.xml><?xml version="1.0" encoding="utf-8"?>
<worksheet xmlns="http://schemas.openxmlformats.org/spreadsheetml/2006/main" xmlns:r="http://schemas.openxmlformats.org/officeDocument/2006/relationships">
  <sheetPr>
    <pageSetUpPr fitToPage="1"/>
  </sheetPr>
  <dimension ref="A1:I65"/>
  <sheetViews>
    <sheetView zoomScale="80" zoomScaleNormal="80" workbookViewId="0" topLeftCell="A1">
      <pane ySplit="3" topLeftCell="BM38" activePane="bottomLeft" state="frozen"/>
      <selection pane="topLeft" activeCell="A1" sqref="A1"/>
      <selection pane="bottomLeft" activeCell="C56" sqref="C56"/>
    </sheetView>
  </sheetViews>
  <sheetFormatPr defaultColWidth="9.00390625" defaultRowHeight="13.5"/>
  <cols>
    <col min="1" max="1" width="4.125" style="142" customWidth="1"/>
    <col min="2" max="2" width="5.625" style="142" customWidth="1"/>
    <col min="3" max="3" width="25.625" style="142" customWidth="1"/>
    <col min="4" max="4" width="6.625" style="142" bestFit="1" customWidth="1"/>
    <col min="5" max="6" width="5.125" style="142" bestFit="1" customWidth="1"/>
    <col min="7" max="8" width="5.25390625" style="142" customWidth="1"/>
    <col min="9" max="9" width="70.625" style="142" customWidth="1"/>
    <col min="10" max="16384" width="9.00390625" style="142" customWidth="1"/>
  </cols>
  <sheetData>
    <row r="1" spans="1:9" s="163" customFormat="1" ht="17.25">
      <c r="A1" s="17" t="str">
        <f>ﾒｯｾｰｼﾞﾌﾛｰ!D42</f>
        <v>支払案内明細情報</v>
      </c>
      <c r="B1" s="132"/>
      <c r="C1" s="132"/>
      <c r="D1" s="132"/>
      <c r="E1" s="132"/>
      <c r="F1" s="132"/>
      <c r="G1" s="132"/>
      <c r="H1" s="132"/>
      <c r="I1" s="156" t="str">
        <f>'ﾃﾞｰﾀ項目定義'!$E$1</f>
        <v>ＢＰＩＤ ＝ ＨＷＳＷ００１Ａ</v>
      </c>
    </row>
    <row r="2" s="163" customFormat="1" ht="18" thickBot="1">
      <c r="I2" s="157" t="str">
        <f>'ﾒｯｾｰｼﾞ一覧'!B104&amp;'ﾒｯｾｰｼﾞ一覧'!E104</f>
        <v>情報区分コード ＝ ０８２１</v>
      </c>
    </row>
    <row r="3" spans="1:9" s="167" customFormat="1" ht="27.75" customHeight="1" thickBot="1">
      <c r="A3" s="183" t="s">
        <v>915</v>
      </c>
      <c r="B3" s="184" t="s">
        <v>21</v>
      </c>
      <c r="C3" s="185" t="s">
        <v>916</v>
      </c>
      <c r="D3" s="185" t="s">
        <v>917</v>
      </c>
      <c r="E3" s="185" t="s">
        <v>918</v>
      </c>
      <c r="F3" s="185" t="s">
        <v>919</v>
      </c>
      <c r="G3" s="184" t="s">
        <v>790</v>
      </c>
      <c r="H3" s="184" t="s">
        <v>791</v>
      </c>
      <c r="I3" s="186" t="s">
        <v>920</v>
      </c>
    </row>
    <row r="4" spans="1:9" s="163" customFormat="1" ht="13.5">
      <c r="A4" s="187">
        <v>1</v>
      </c>
      <c r="B4" s="188">
        <v>27001</v>
      </c>
      <c r="C4" s="188" t="str">
        <f>VLOOKUP(B4,'ﾃﾞｰﾀ項目定義'!$A$4:$E$1089,2,FALSE)</f>
        <v>ﾃﾞｰﾀ処理番号</v>
      </c>
      <c r="D4" s="189" t="str">
        <f>VLOOKUP(B4,'ﾃﾞｰﾀ項目定義'!$A$4:$E$1089,3,FALSE)</f>
        <v>5</v>
      </c>
      <c r="E4" s="189" t="str">
        <f>VLOOKUP(B4,'ﾃﾞｰﾀ項目定義'!$A$4:$E$1089,4,FALSE)</f>
        <v>9</v>
      </c>
      <c r="F4" s="190">
        <v>3</v>
      </c>
      <c r="G4" s="190"/>
      <c r="H4" s="190"/>
      <c r="I4" s="191" t="str">
        <f>IF(VLOOKUP(B4,'ﾃﾞｰﾀ項目定義'!$A$4:$E$1089,5,FALSE)=0,"",VLOOKUP(B4,'ﾃﾞｰﾀ項目定義'!$A$4:$E$1089,5,FALSE))</f>
        <v>ﾃﾞｰﾀ処理番号。受信側でﾒｯｾｰｼﾞを処理する際の順位を示す番号。</v>
      </c>
    </row>
    <row r="5" spans="1:9" s="163" customFormat="1" ht="13.5">
      <c r="A5" s="172">
        <f aca="true" t="shared" si="0" ref="A5:A64">SUM(A4+1)</f>
        <v>2</v>
      </c>
      <c r="B5" s="173">
        <v>27002</v>
      </c>
      <c r="C5" s="173" t="str">
        <f>VLOOKUP(B5,'ﾃﾞｰﾀ項目定義'!$A$4:$E$1089,2,FALSE)</f>
        <v>情報区分ｺｰﾄﾞ</v>
      </c>
      <c r="D5" s="174" t="str">
        <f>VLOOKUP(B5,'ﾃﾞｰﾀ項目定義'!$A$4:$E$1089,3,FALSE)</f>
        <v>4</v>
      </c>
      <c r="E5" s="174" t="str">
        <f>VLOOKUP(B5,'ﾃﾞｰﾀ項目定義'!$A$4:$E$1089,4,FALSE)</f>
        <v>X</v>
      </c>
      <c r="F5" s="175">
        <v>3</v>
      </c>
      <c r="G5" s="175"/>
      <c r="H5" s="175"/>
      <c r="I5" s="160" t="str">
        <f>'ﾃﾞｰﾀ項目定義'!E5&amp;" ("&amp;A1&amp;" = "&amp;'ﾒｯｾｰｼﾞ一覧'!E104&amp;")"</f>
        <v>情報の種類を示すｺｰﾄﾞ (支払案内明細情報 = ０８２１)</v>
      </c>
    </row>
    <row r="6" spans="1:9" s="163" customFormat="1" ht="13.5">
      <c r="A6" s="172">
        <f t="shared" si="0"/>
        <v>3</v>
      </c>
      <c r="B6" s="173">
        <v>27003</v>
      </c>
      <c r="C6" s="173" t="str">
        <f>VLOOKUP(B6,'ﾃﾞｰﾀ項目定義'!$A$4:$E$1089,2,FALSE)</f>
        <v>ﾃﾞｰﾀ作成日</v>
      </c>
      <c r="D6" s="174" t="str">
        <f>VLOOKUP(B6,'ﾃﾞｰﾀ項目定義'!$A$4:$E$1089,3,FALSE)</f>
        <v>8</v>
      </c>
      <c r="E6" s="174" t="str">
        <f>VLOOKUP(B6,'ﾃﾞｰﾀ項目定義'!$A$4:$E$1089,4,FALSE)</f>
        <v>Y</v>
      </c>
      <c r="F6" s="175">
        <v>3</v>
      </c>
      <c r="G6" s="175"/>
      <c r="H6" s="175"/>
      <c r="I6" s="160" t="str">
        <f>IF(VLOOKUP(B6,'ﾃﾞｰﾀ項目定義'!$A$4:$E$1089,5,FALSE)=0,"",VLOOKUP(B6,'ﾃﾞｰﾀ項目定義'!$A$4:$E$1089,5,FALSE))</f>
        <v>ﾃﾞｰﾀ作成生年月日</v>
      </c>
    </row>
    <row r="7" spans="1:9" s="167" customFormat="1" ht="13.5">
      <c r="A7" s="176">
        <f>SUM(A6+1)</f>
        <v>4</v>
      </c>
      <c r="B7" s="173">
        <v>27187</v>
      </c>
      <c r="C7" s="177" t="str">
        <f>VLOOKUP(B7,'ﾃﾞｰﾀ項目定義'!$A$4:$E$1011,2,FALSE)</f>
        <v>ﾃﾞｰﾀ作成時間</v>
      </c>
      <c r="D7" s="174">
        <f>VLOOKUP(B7,'ﾃﾞｰﾀ項目定義'!$A$4:$E$1011,3,FALSE)</f>
        <v>6</v>
      </c>
      <c r="E7" s="174">
        <f>VLOOKUP(B7,'ﾃﾞｰﾀ項目定義'!$A$4:$E$1011,4,FALSE)</f>
        <v>9</v>
      </c>
      <c r="F7" s="174"/>
      <c r="G7" s="174"/>
      <c r="H7" s="174"/>
      <c r="I7" s="160" t="str">
        <f>IF(VLOOKUP(B7,'ﾃﾞｰﾀ項目定義'!$A$4:$E$1011,5,FALSE)=0,"",VLOOKUP(B7,'ﾃﾞｰﾀ項目定義'!$A$4:$E$1011,5,FALSE))</f>
        <v>ﾃﾞｰﾀ作成時刻。HHMMSS（HH：00～24、MM：00～59、SS：00～59）</v>
      </c>
    </row>
    <row r="8" spans="1:9" s="163" customFormat="1" ht="13.5">
      <c r="A8" s="172">
        <f>SUM(A7+1)</f>
        <v>5</v>
      </c>
      <c r="B8" s="173">
        <v>27004</v>
      </c>
      <c r="C8" s="173" t="str">
        <f>VLOOKUP(B8,'ﾃﾞｰﾀ項目定義'!$A$4:$E$1089,2,FALSE)</f>
        <v>発注者ｺｰﾄﾞ</v>
      </c>
      <c r="D8" s="174" t="str">
        <f>VLOOKUP(B8,'ﾃﾞｰﾀ項目定義'!$A$4:$E$1089,3,FALSE)</f>
        <v>12</v>
      </c>
      <c r="E8" s="174" t="str">
        <f>VLOOKUP(B8,'ﾃﾞｰﾀ項目定義'!$A$4:$E$1089,4,FALSE)</f>
        <v>X</v>
      </c>
      <c r="F8" s="175">
        <v>3</v>
      </c>
      <c r="G8" s="175"/>
      <c r="H8" s="175"/>
      <c r="I8" s="160" t="str">
        <f>IF(VLOOKUP(B8,'ﾃﾞｰﾀ項目定義'!$A$4:$E$1089,5,FALSE)=0,"",VLOOKUP(B8,'ﾃﾞｰﾀ項目定義'!$A$4:$E$1089,5,FALSE))</f>
        <v>発注側統一企業ｺｰﾄﾞ</v>
      </c>
    </row>
    <row r="9" spans="1:9" s="163" customFormat="1" ht="13.5">
      <c r="A9" s="172">
        <f t="shared" si="0"/>
        <v>6</v>
      </c>
      <c r="B9" s="173">
        <v>27005</v>
      </c>
      <c r="C9" s="173" t="str">
        <f>VLOOKUP(B9,'ﾃﾞｰﾀ項目定義'!$A$4:$E$1089,2,FALSE)</f>
        <v>受注者ｺｰﾄﾞ</v>
      </c>
      <c r="D9" s="174" t="str">
        <f>VLOOKUP(B9,'ﾃﾞｰﾀ項目定義'!$A$4:$E$1089,3,FALSE)</f>
        <v>12</v>
      </c>
      <c r="E9" s="174" t="str">
        <f>VLOOKUP(B9,'ﾃﾞｰﾀ項目定義'!$A$4:$E$1089,4,FALSE)</f>
        <v>X</v>
      </c>
      <c r="F9" s="175">
        <v>3</v>
      </c>
      <c r="G9" s="175"/>
      <c r="H9" s="175"/>
      <c r="I9" s="160" t="str">
        <f>IF(VLOOKUP(B9,'ﾃﾞｰﾀ項目定義'!$A$4:$E$1089,5,FALSE)=0,"",VLOOKUP(B9,'ﾃﾞｰﾀ項目定義'!$A$4:$E$1089,5,FALSE))</f>
        <v>受注側統一企業ｺｰﾄﾞ</v>
      </c>
    </row>
    <row r="10" spans="1:9" s="163" customFormat="1" ht="13.5">
      <c r="A10" s="172">
        <f t="shared" si="0"/>
        <v>7</v>
      </c>
      <c r="B10" s="173">
        <v>27006</v>
      </c>
      <c r="C10" s="173" t="str">
        <f>VLOOKUP(B10,'ﾃﾞｰﾀ項目定義'!$A$4:$E$1089,2,FALSE)</f>
        <v>発注部門ｺｰﾄﾞ</v>
      </c>
      <c r="D10" s="174" t="str">
        <f>VLOOKUP(B10,'ﾃﾞｰﾀ項目定義'!$A$4:$E$1089,3,FALSE)</f>
        <v>8</v>
      </c>
      <c r="E10" s="174" t="str">
        <f>VLOOKUP(B10,'ﾃﾞｰﾀ項目定義'!$A$4:$E$1089,4,FALSE)</f>
        <v>X</v>
      </c>
      <c r="F10" s="175"/>
      <c r="G10" s="175"/>
      <c r="H10" s="175"/>
      <c r="I10" s="160" t="str">
        <f>IF(VLOOKUP(B10,'ﾃﾞｰﾀ項目定義'!$A$4:$E$1089,5,FALSE)=0,"",VLOOKUP(B10,'ﾃﾞｰﾀ項目定義'!$A$4:$E$1089,5,FALSE))</f>
        <v>発注側部門ｺｰﾄﾞ</v>
      </c>
    </row>
    <row r="11" spans="1:9" s="163" customFormat="1" ht="13.5">
      <c r="A11" s="172">
        <f t="shared" si="0"/>
        <v>8</v>
      </c>
      <c r="B11" s="173">
        <v>27007</v>
      </c>
      <c r="C11" s="173" t="str">
        <f>VLOOKUP(B11,'ﾃﾞｰﾀ項目定義'!$A$4:$E$1089,2,FALSE)</f>
        <v>受注部門ｺｰﾄﾞ</v>
      </c>
      <c r="D11" s="174">
        <f>VLOOKUP(B11,'ﾃﾞｰﾀ項目定義'!$A$4:$E$1089,3,FALSE)</f>
        <v>8</v>
      </c>
      <c r="E11" s="174" t="str">
        <f>VLOOKUP(B11,'ﾃﾞｰﾀ項目定義'!$A$4:$E$1089,4,FALSE)</f>
        <v>X</v>
      </c>
      <c r="F11" s="175"/>
      <c r="G11" s="175"/>
      <c r="H11" s="175"/>
      <c r="I11" s="160" t="str">
        <f>IF(VLOOKUP(B11,'ﾃﾞｰﾀ項目定義'!$A$4:$E$1089,5,FALSE)=0,"",VLOOKUP(B11,'ﾃﾞｰﾀ項目定義'!$A$4:$E$1089,5,FALSE))</f>
        <v>受注側部門ｺｰﾄﾞ</v>
      </c>
    </row>
    <row r="12" spans="1:9" s="167" customFormat="1" ht="13.5">
      <c r="A12" s="176">
        <f>SUM(A11+1)</f>
        <v>9</v>
      </c>
      <c r="B12" s="173">
        <v>27008</v>
      </c>
      <c r="C12" s="177" t="str">
        <f>VLOOKUP(B12,'ﾃﾞｰﾀ項目定義'!$A$4:$E$1011,2,FALSE)</f>
        <v>訂正区分</v>
      </c>
      <c r="D12" s="174" t="str">
        <f>VLOOKUP(B12,'ﾃﾞｰﾀ項目定義'!$A$4:$E$1011,3,FALSE)</f>
        <v>1</v>
      </c>
      <c r="E12" s="174" t="str">
        <f>VLOOKUP(B12,'ﾃﾞｰﾀ項目定義'!$A$4:$E$1011,4,FALSE)</f>
        <v>X</v>
      </c>
      <c r="F12" s="174">
        <v>3</v>
      </c>
      <c r="G12" s="174"/>
      <c r="H12" s="174"/>
      <c r="I12" s="161" t="s">
        <v>792</v>
      </c>
    </row>
    <row r="13" spans="1:9" s="163" customFormat="1" ht="13.5">
      <c r="A13" s="172">
        <f>SUM(A12+1)</f>
        <v>10</v>
      </c>
      <c r="B13" s="173">
        <v>27160</v>
      </c>
      <c r="C13" s="173" t="str">
        <f>VLOOKUP(B13,'ﾃﾞｰﾀ項目定義'!$A$4:$E$1089,2,FALSE)</f>
        <v>請求先ｺｰﾄﾞ</v>
      </c>
      <c r="D13" s="174" t="str">
        <f>VLOOKUP(B13,'ﾃﾞｰﾀ項目定義'!$A$4:$E$1089,3,FALSE)</f>
        <v>12</v>
      </c>
      <c r="E13" s="174" t="str">
        <f>VLOOKUP(B13,'ﾃﾞｰﾀ項目定義'!$A$4:$E$1089,4,FALSE)</f>
        <v>X</v>
      </c>
      <c r="F13" s="175">
        <v>3</v>
      </c>
      <c r="G13" s="175"/>
      <c r="H13" s="175"/>
      <c r="I13" s="160" t="str">
        <f>IF(VLOOKUP(B13,'ﾃﾞｰﾀ項目定義'!$A$4:$E$1089,5,FALSE)=0,"",VLOOKUP(B13,'ﾃﾞｰﾀ項目定義'!$A$4:$E$1089,5,FALSE))</f>
        <v>請求先統一企業ｺｰﾄﾞ</v>
      </c>
    </row>
    <row r="14" spans="1:9" s="163" customFormat="1" ht="13.5">
      <c r="A14" s="172">
        <f t="shared" si="0"/>
        <v>11</v>
      </c>
      <c r="B14" s="173">
        <v>27161</v>
      </c>
      <c r="C14" s="173" t="str">
        <f>VLOOKUP(B14,'ﾃﾞｰﾀ項目定義'!$A$4:$E$1089,2,FALSE)</f>
        <v>請求先部門ｺｰﾄﾞ</v>
      </c>
      <c r="D14" s="174" t="str">
        <f>VLOOKUP(B14,'ﾃﾞｰﾀ項目定義'!$A$4:$E$1089,3,FALSE)</f>
        <v>8</v>
      </c>
      <c r="E14" s="174" t="str">
        <f>VLOOKUP(B14,'ﾃﾞｰﾀ項目定義'!$A$4:$E$1089,4,FALSE)</f>
        <v>X</v>
      </c>
      <c r="F14" s="175"/>
      <c r="G14" s="175"/>
      <c r="H14" s="175"/>
      <c r="I14" s="160" t="str">
        <f>IF(VLOOKUP(B14,'ﾃﾞｰﾀ項目定義'!$A$4:$E$1089,5,FALSE)=0,"",VLOOKUP(B14,'ﾃﾞｰﾀ項目定義'!$A$4:$E$1089,5,FALSE))</f>
        <v>請求先部門ｺｰﾄﾞ</v>
      </c>
    </row>
    <row r="15" spans="1:9" s="167" customFormat="1" ht="13.5" customHeight="1">
      <c r="A15" s="172">
        <f t="shared" si="0"/>
        <v>12</v>
      </c>
      <c r="B15" s="173">
        <v>27162</v>
      </c>
      <c r="C15" s="173" t="str">
        <f>VLOOKUP(B15,'ﾃﾞｰﾀ項目定義'!$A$4:$E$1089,2,FALSE)</f>
        <v>支払先ｺｰﾄﾞ</v>
      </c>
      <c r="D15" s="174" t="str">
        <f>VLOOKUP(B15,'ﾃﾞｰﾀ項目定義'!$A$4:$E$1089,3,FALSE)</f>
        <v>12</v>
      </c>
      <c r="E15" s="174" t="str">
        <f>VLOOKUP(B15,'ﾃﾞｰﾀ項目定義'!$A$4:$E$1089,4,FALSE)</f>
        <v>X</v>
      </c>
      <c r="F15" s="175">
        <v>3</v>
      </c>
      <c r="G15" s="175"/>
      <c r="H15" s="175"/>
      <c r="I15" s="160" t="str">
        <f>IF(VLOOKUP(B15,'ﾃﾞｰﾀ項目定義'!$A$4:$E$1089,5,FALSE)=0,"",VLOOKUP(B15,'ﾃﾞｰﾀ項目定義'!$A$4:$E$1089,5,FALSE))</f>
        <v>支払先統一企業ｺｰﾄﾞ</v>
      </c>
    </row>
    <row r="16" spans="1:9" s="167" customFormat="1" ht="13.5">
      <c r="A16" s="172">
        <f t="shared" si="0"/>
        <v>13</v>
      </c>
      <c r="B16" s="173">
        <v>27163</v>
      </c>
      <c r="C16" s="173" t="str">
        <f>VLOOKUP(B16,'ﾃﾞｰﾀ項目定義'!$A$4:$E$1089,2,FALSE)</f>
        <v>支払先部門ｺｰﾄﾞ</v>
      </c>
      <c r="D16" s="174" t="str">
        <f>VLOOKUP(B16,'ﾃﾞｰﾀ項目定義'!$A$4:$E$1089,3,FALSE)</f>
        <v>8</v>
      </c>
      <c r="E16" s="174" t="str">
        <f>VLOOKUP(B16,'ﾃﾞｰﾀ項目定義'!$A$4:$E$1089,4,FALSE)</f>
        <v>X</v>
      </c>
      <c r="F16" s="175"/>
      <c r="G16" s="175"/>
      <c r="H16" s="175"/>
      <c r="I16" s="160" t="str">
        <f>IF(VLOOKUP(B16,'ﾃﾞｰﾀ項目定義'!$A$4:$E$1089,5,FALSE)=0,"",VLOOKUP(B16,'ﾃﾞｰﾀ項目定義'!$A$4:$E$1089,5,FALSE))</f>
        <v>支払先部門ｺｰﾄﾞ</v>
      </c>
    </row>
    <row r="17" spans="1:9" s="167" customFormat="1" ht="13.5">
      <c r="A17" s="172">
        <f t="shared" si="0"/>
        <v>14</v>
      </c>
      <c r="B17" s="173">
        <v>27166</v>
      </c>
      <c r="C17" s="173" t="str">
        <f>VLOOKUP(B17,'ﾃﾞｰﾀ項目定義'!$A$4:$E$1089,2,FALSE)</f>
        <v>請求年月</v>
      </c>
      <c r="D17" s="174">
        <f>VLOOKUP(B17,'ﾃﾞｰﾀ項目定義'!$A$4:$E$1089,3,FALSE)</f>
        <v>6</v>
      </c>
      <c r="E17" s="174">
        <f>VLOOKUP(B17,'ﾃﾞｰﾀ項目定義'!$A$4:$E$1089,4,FALSE)</f>
        <v>9</v>
      </c>
      <c r="F17" s="175"/>
      <c r="G17" s="175"/>
      <c r="H17" s="175"/>
      <c r="I17" s="160" t="str">
        <f>IF(VLOOKUP(B17,'ﾃﾞｰﾀ項目定義'!$A$4:$E$1089,5,FALSE)=0,"",VLOOKUP(B17,'ﾃﾞｰﾀ項目定義'!$A$4:$E$1089,5,FALSE))</f>
        <v>支払対象となる請求年月YYYYMM</v>
      </c>
    </row>
    <row r="18" spans="1:9" s="163" customFormat="1" ht="13.5">
      <c r="A18" s="172">
        <f t="shared" si="0"/>
        <v>15</v>
      </c>
      <c r="B18" s="173">
        <v>27164</v>
      </c>
      <c r="C18" s="173" t="str">
        <f>VLOOKUP(B18,'ﾃﾞｰﾀ項目定義'!$A$4:$E$1089,2,FALSE)</f>
        <v>請求書番号</v>
      </c>
      <c r="D18" s="174">
        <f>VLOOKUP(B18,'ﾃﾞｰﾀ項目定義'!$A$4:$E$1089,3,FALSE)</f>
        <v>23</v>
      </c>
      <c r="E18" s="174" t="str">
        <f>VLOOKUP(B18,'ﾃﾞｰﾀ項目定義'!$A$4:$E$1089,4,FALSE)</f>
        <v>X</v>
      </c>
      <c r="F18" s="175"/>
      <c r="G18" s="175"/>
      <c r="H18" s="175"/>
      <c r="I18" s="160" t="str">
        <f>IF(VLOOKUP(B18,'ﾃﾞｰﾀ項目定義'!$A$4:$E$1089,5,FALSE)=0,"",VLOOKUP(B18,'ﾃﾞｰﾀ項目定義'!$A$4:$E$1089,5,FALSE))</f>
        <v>請求書単位の番号､請求者採番</v>
      </c>
    </row>
    <row r="19" spans="1:9" s="163" customFormat="1" ht="13.5">
      <c r="A19" s="172">
        <f t="shared" si="0"/>
        <v>16</v>
      </c>
      <c r="B19" s="173">
        <v>27165</v>
      </c>
      <c r="C19" s="173" t="str">
        <f>VLOOKUP(B19,'ﾃﾞｰﾀ項目定義'!$A$4:$E$1089,2,FALSE)</f>
        <v>支払管理番号</v>
      </c>
      <c r="D19" s="174">
        <f>VLOOKUP(B19,'ﾃﾞｰﾀ項目定義'!$A$4:$E$1089,3,FALSE)</f>
        <v>23</v>
      </c>
      <c r="E19" s="174" t="str">
        <f>VLOOKUP(B19,'ﾃﾞｰﾀ項目定義'!$A$4:$E$1089,4,FALSE)</f>
        <v>X</v>
      </c>
      <c r="F19" s="175">
        <v>3</v>
      </c>
      <c r="G19" s="175"/>
      <c r="H19" s="175"/>
      <c r="I19" s="160" t="str">
        <f>IF(VLOOKUP(B19,'ﾃﾞｰﾀ項目定義'!$A$4:$E$1089,5,FALSE)=0,"",VLOOKUP(B19,'ﾃﾞｰﾀ項目定義'!$A$4:$E$1089,5,FALSE))</f>
        <v>支払単位の番号､発注者採番</v>
      </c>
    </row>
    <row r="20" spans="1:9" s="148" customFormat="1" ht="13.5" customHeight="1">
      <c r="A20" s="172">
        <f t="shared" si="0"/>
        <v>17</v>
      </c>
      <c r="B20" s="173">
        <v>27188</v>
      </c>
      <c r="C20" s="173" t="str">
        <f>VLOOKUP(B20,'ﾃﾞｰﾀ項目定義'!$A$4:$E$1089,2,FALSE)</f>
        <v>請求明細書番号</v>
      </c>
      <c r="D20" s="174">
        <f>VLOOKUP(B20,'ﾃﾞｰﾀ項目定義'!$A$4:$E$1089,3,FALSE)</f>
        <v>23</v>
      </c>
      <c r="E20" s="174" t="str">
        <f>VLOOKUP(B20,'ﾃﾞｰﾀ項目定義'!$A$4:$E$1089,4,FALSE)</f>
        <v>X</v>
      </c>
      <c r="F20" s="175"/>
      <c r="G20" s="175"/>
      <c r="H20" s="175"/>
      <c r="I20" s="141" t="str">
        <f>IF(VLOOKUP(B20,'ﾃﾞｰﾀ項目定義'!$A$4:$E$1089,5,FALSE)=0,"",VLOOKUP(B20,'ﾃﾞｰﾀ項目定義'!$A$4:$E$1089,5,FALSE))</f>
        <v>請求明細単位の番号､請求者採番</v>
      </c>
    </row>
    <row r="21" spans="1:9" ht="13.5">
      <c r="A21" s="143">
        <f t="shared" si="0"/>
        <v>18</v>
      </c>
      <c r="B21" s="144">
        <v>27011</v>
      </c>
      <c r="C21" s="144" t="str">
        <f>VLOOKUP(B21,'ﾃﾞｰﾀ項目定義'!$A$4:$E$1089,2,FALSE)</f>
        <v>注文番号</v>
      </c>
      <c r="D21" s="145" t="str">
        <f>VLOOKUP(B21,'ﾃﾞｰﾀ項目定義'!$A$4:$E$1089,3,FALSE)</f>
        <v>23</v>
      </c>
      <c r="E21" s="145" t="str">
        <f>VLOOKUP(B21,'ﾃﾞｰﾀ項目定義'!$A$4:$E$1089,4,FALSE)</f>
        <v>X</v>
      </c>
      <c r="F21" s="146">
        <v>2</v>
      </c>
      <c r="G21" s="146"/>
      <c r="H21" s="146"/>
      <c r="I21" s="147" t="str">
        <f>IF(VLOOKUP(B21,'ﾃﾞｰﾀ項目定義'!$A$4:$E$1089,5,FALSE)=0,"",VLOOKUP(B21,'ﾃﾞｰﾀ項目定義'!$A$4:$E$1089,5,FALSE))</f>
        <v>注文書の注文書番号（通常は発注者採番）</v>
      </c>
    </row>
    <row r="22" spans="1:9" ht="13.5">
      <c r="A22" s="143">
        <f t="shared" si="0"/>
        <v>19</v>
      </c>
      <c r="B22" s="144">
        <v>27013</v>
      </c>
      <c r="C22" s="144" t="str">
        <f>VLOOKUP(B22,'ﾃﾞｰﾀ項目定義'!$A$4:$E$1089,2,FALSE)</f>
        <v>受注番号</v>
      </c>
      <c r="D22" s="145" t="str">
        <f>VLOOKUP(B22,'ﾃﾞｰﾀ項目定義'!$A$4:$E$1089,3,FALSE)</f>
        <v>23</v>
      </c>
      <c r="E22" s="145" t="str">
        <f>VLOOKUP(B22,'ﾃﾞｰﾀ項目定義'!$A$4:$E$1089,4,FALSE)</f>
        <v>X</v>
      </c>
      <c r="F22" s="146"/>
      <c r="G22" s="146"/>
      <c r="H22" s="146"/>
      <c r="I22" s="147" t="str">
        <f>IF(VLOOKUP(B22,'ﾃﾞｰﾀ項目定義'!$A$4:$E$1089,5,FALSE)=0,"",VLOOKUP(B22,'ﾃﾞｰﾀ項目定義'!$A$4:$E$1089,5,FALSE))</f>
        <v>受注側管理番号</v>
      </c>
    </row>
    <row r="23" spans="1:9" ht="13.5">
      <c r="A23" s="143">
        <f t="shared" si="0"/>
        <v>20</v>
      </c>
      <c r="B23" s="144">
        <v>27318</v>
      </c>
      <c r="C23" s="144" t="str">
        <f>VLOOKUP(B23,'ﾃﾞｰﾀ項目定義'!$A$4:$E$1089,2,FALSE)</f>
        <v>受注者承認番号</v>
      </c>
      <c r="D23" s="145" t="str">
        <f>VLOOKUP(B23,'ﾃﾞｰﾀ項目定義'!$A$4:$E$1089,3,FALSE)</f>
        <v>23</v>
      </c>
      <c r="E23" s="145" t="str">
        <f>VLOOKUP(B23,'ﾃﾞｰﾀ項目定義'!$A$4:$E$1089,4,FALSE)</f>
        <v>X</v>
      </c>
      <c r="F23" s="146"/>
      <c r="G23" s="146"/>
      <c r="H23" s="146"/>
      <c r="I23" s="147" t="str">
        <f>IF(VLOOKUP(B23,'ﾃﾞｰﾀ項目定義'!$A$4:$E$1089,5,FALSE)=0,"",VLOOKUP(B23,'ﾃﾞｰﾀ項目定義'!$A$4:$E$1089,5,FALSE))</f>
        <v>返品または増減価に対する受注側承認番号</v>
      </c>
    </row>
    <row r="24" spans="1:9" ht="13.5">
      <c r="A24" s="143">
        <f t="shared" si="0"/>
        <v>21</v>
      </c>
      <c r="B24" s="144">
        <v>27189</v>
      </c>
      <c r="C24" s="144" t="str">
        <f>VLOOKUP(B24,'ﾃﾞｰﾀ項目定義'!$A$4:$E$1089,2,FALSE)</f>
        <v>仕入番号</v>
      </c>
      <c r="D24" s="145">
        <f>VLOOKUP(B24,'ﾃﾞｰﾀ項目定義'!$A$4:$E$1089,3,FALSE)</f>
        <v>20</v>
      </c>
      <c r="E24" s="145" t="str">
        <f>VLOOKUP(B24,'ﾃﾞｰﾀ項目定義'!$A$4:$E$1089,4,FALSE)</f>
        <v>X</v>
      </c>
      <c r="F24" s="146">
        <v>3</v>
      </c>
      <c r="G24" s="146"/>
      <c r="H24" s="146"/>
      <c r="I24" s="147" t="str">
        <f>IF(VLOOKUP(B24,'ﾃﾞｰﾀ項目定義'!$A$4:$E$1089,5,FALSE)=0,"",VLOOKUP(B24,'ﾃﾞｰﾀ項目定義'!$A$4:$E$1089,5,FALSE))</f>
        <v>仕入､値引､仕入返品､その他調整等伝票番号(発注者採番のもの)</v>
      </c>
    </row>
    <row r="25" spans="1:9" ht="13.5">
      <c r="A25" s="143">
        <f t="shared" si="0"/>
        <v>22</v>
      </c>
      <c r="B25" s="144">
        <v>27190</v>
      </c>
      <c r="C25" s="144" t="str">
        <f>VLOOKUP(B25,'ﾃﾞｰﾀ項目定義'!$A$4:$E$1089,2,FALSE)</f>
        <v>仕入区分</v>
      </c>
      <c r="D25" s="145">
        <f>VLOOKUP(B25,'ﾃﾞｰﾀ項目定義'!$A$4:$E$1089,3,FALSE)</f>
        <v>2</v>
      </c>
      <c r="E25" s="145" t="str">
        <f>VLOOKUP(B25,'ﾃﾞｰﾀ項目定義'!$A$4:$E$1089,4,FALSE)</f>
        <v>X</v>
      </c>
      <c r="F25" s="146"/>
      <c r="G25" s="146"/>
      <c r="H25" s="146"/>
      <c r="I25" s="147" t="str">
        <f>IF(VLOOKUP(B25,'ﾃﾞｰﾀ項目定義'!$A$4:$E$1089,5,FALSE)=0,"",VLOOKUP(B25,'ﾃﾞｰﾀ項目定義'!$A$4:$E$1089,5,FALSE))</f>
        <v>※仕入区分表を参照</v>
      </c>
    </row>
    <row r="26" spans="1:9" ht="13.5">
      <c r="A26" s="143">
        <f t="shared" si="0"/>
        <v>23</v>
      </c>
      <c r="B26" s="144">
        <v>27026</v>
      </c>
      <c r="C26" s="144" t="str">
        <f>VLOOKUP(B26,'ﾃﾞｰﾀ項目定義'!$A$4:$E$1089,2,FALSE)</f>
        <v>出荷番号</v>
      </c>
      <c r="D26" s="145">
        <f>VLOOKUP(B26,'ﾃﾞｰﾀ項目定義'!$A$4:$E$1089,3,FALSE)</f>
        <v>20</v>
      </c>
      <c r="E26" s="145" t="str">
        <f>VLOOKUP(B26,'ﾃﾞｰﾀ項目定義'!$A$4:$E$1089,4,FALSE)</f>
        <v>X</v>
      </c>
      <c r="F26" s="146">
        <v>3</v>
      </c>
      <c r="G26" s="146"/>
      <c r="H26" s="146"/>
      <c r="I26" s="147" t="str">
        <f>IF(VLOOKUP(B26,'ﾃﾞｰﾀ項目定義'!$A$4:$E$1089,5,FALSE)=0,"",VLOOKUP(B26,'ﾃﾞｰﾀ項目定義'!$A$4:$E$1089,5,FALSE))</f>
        <v>受注側出荷管理番号(伝票番号・物品）</v>
      </c>
    </row>
    <row r="27" spans="1:9" ht="13.5">
      <c r="A27" s="143">
        <f t="shared" si="0"/>
        <v>24</v>
      </c>
      <c r="B27" s="144">
        <v>27191</v>
      </c>
      <c r="C27" s="144" t="str">
        <f>VLOOKUP(B27,'ﾃﾞｰﾀ項目定義'!$A$4:$E$1089,2,FALSE)</f>
        <v>取引区分</v>
      </c>
      <c r="D27" s="145">
        <f>VLOOKUP(B27,'ﾃﾞｰﾀ項目定義'!$A$4:$E$1089,3,FALSE)</f>
        <v>2</v>
      </c>
      <c r="E27" s="145" t="str">
        <f>VLOOKUP(B27,'ﾃﾞｰﾀ項目定義'!$A$4:$E$1089,4,FALSE)</f>
        <v>X</v>
      </c>
      <c r="F27" s="146">
        <v>3</v>
      </c>
      <c r="G27" s="146"/>
      <c r="H27" s="146"/>
      <c r="I27" s="147" t="str">
        <f>IF(VLOOKUP(B27,'ﾃﾞｰﾀ項目定義'!$A$4:$E$1089,5,FALSE)=0,"",VLOOKUP(B27,'ﾃﾞｰﾀ項目定義'!$A$4:$E$1089,5,FALSE))</f>
        <v>別紙の取引内容を示す</v>
      </c>
    </row>
    <row r="28" spans="1:9" ht="13.5">
      <c r="A28" s="143">
        <f t="shared" si="0"/>
        <v>25</v>
      </c>
      <c r="B28" s="144">
        <v>27195</v>
      </c>
      <c r="C28" s="144" t="str">
        <f>VLOOKUP(B28,'ﾃﾞｰﾀ項目定義'!$A$4:$E$1089,2,FALSE)</f>
        <v>繰越支払区分</v>
      </c>
      <c r="D28" s="145">
        <f>VLOOKUP(B28,'ﾃﾞｰﾀ項目定義'!$A$4:$E$1089,3,FALSE)</f>
        <v>1</v>
      </c>
      <c r="E28" s="145" t="str">
        <f>VLOOKUP(B28,'ﾃﾞｰﾀ項目定義'!$A$4:$E$1089,4,FALSE)</f>
        <v>X</v>
      </c>
      <c r="F28" s="146">
        <v>3</v>
      </c>
      <c r="G28" s="146"/>
      <c r="H28" s="146"/>
      <c r="I28" s="147" t="str">
        <f>IF(VLOOKUP(B28,'ﾃﾞｰﾀ項目定義'!$A$4:$E$1089,5,FALSE)=0,"",VLOOKUP(B28,'ﾃﾞｰﾀ項目定義'!$A$4:$E$1089,5,FALSE))</f>
        <v>0:今回請求対象への支払､1:繰越請求分への支払</v>
      </c>
    </row>
    <row r="29" spans="1:9" ht="13.5">
      <c r="A29" s="143">
        <f t="shared" si="0"/>
        <v>26</v>
      </c>
      <c r="B29" s="144">
        <v>27193</v>
      </c>
      <c r="C29" s="144" t="str">
        <f>VLOOKUP(B29,'ﾃﾞｰﾀ項目定義'!$A$4:$E$1089,2,FALSE)</f>
        <v>出荷日</v>
      </c>
      <c r="D29" s="145">
        <f>VLOOKUP(B29,'ﾃﾞｰﾀ項目定義'!$A$4:$E$1089,3,FALSE)</f>
        <v>8</v>
      </c>
      <c r="E29" s="145" t="str">
        <f>VLOOKUP(B29,'ﾃﾞｰﾀ項目定義'!$A$4:$E$1089,4,FALSE)</f>
        <v>Y</v>
      </c>
      <c r="F29" s="146"/>
      <c r="G29" s="146"/>
      <c r="H29" s="146"/>
      <c r="I29" s="141" t="str">
        <f>IF(VLOOKUP(B29,'ﾃﾞｰﾀ項目定義'!$A$4:$E$1089,5,FALSE)=0,"",VLOOKUP(B29,'ﾃﾞｰﾀ項目定義'!$A$4:$E$1089,5,FALSE))</f>
        <v>受注側の商品出荷日</v>
      </c>
    </row>
    <row r="30" spans="1:9" ht="13.5">
      <c r="A30" s="143">
        <f t="shared" si="0"/>
        <v>27</v>
      </c>
      <c r="B30" s="144">
        <v>27196</v>
      </c>
      <c r="C30" s="144" t="str">
        <f>VLOOKUP(B30,'ﾃﾞｰﾀ項目定義'!$A$4:$E$1089,2,FALSE)</f>
        <v>仕入計上日</v>
      </c>
      <c r="D30" s="145">
        <f>VLOOKUP(B30,'ﾃﾞｰﾀ項目定義'!$A$4:$E$1089,3,FALSE)</f>
        <v>8</v>
      </c>
      <c r="E30" s="145" t="str">
        <f>VLOOKUP(B30,'ﾃﾞｰﾀ項目定義'!$A$4:$E$1089,4,FALSE)</f>
        <v>Y</v>
      </c>
      <c r="F30" s="145">
        <v>3</v>
      </c>
      <c r="G30" s="145"/>
      <c r="H30" s="145"/>
      <c r="I30" s="141" t="str">
        <f>IF(VLOOKUP(B30,'ﾃﾞｰﾀ項目定義'!$A$4:$E$1089,5,FALSE)=0,"",VLOOKUP(B30,'ﾃﾞｰﾀ項目定義'!$A$4:$E$1089,5,FALSE))</f>
        <v>入荷基準､検収基準共に仕入計上日､繰越分も同様</v>
      </c>
    </row>
    <row r="31" spans="1:9" ht="13.5">
      <c r="A31" s="143">
        <f t="shared" si="0"/>
        <v>28</v>
      </c>
      <c r="B31" s="144">
        <v>27278</v>
      </c>
      <c r="C31" s="144" t="str">
        <f>VLOOKUP(B31,'ﾃﾞｰﾀ項目定義'!$A$4:$E$1089,2,FALSE)</f>
        <v>仕入伝票合計金額-符号</v>
      </c>
      <c r="D31" s="145">
        <f>VLOOKUP(B31,'ﾃﾞｰﾀ項目定義'!$A$4:$E$1089,3,FALSE)</f>
        <v>1</v>
      </c>
      <c r="E31" s="145" t="str">
        <f>VLOOKUP(B31,'ﾃﾞｰﾀ項目定義'!$A$4:$E$1089,4,FALSE)</f>
        <v>X</v>
      </c>
      <c r="F31" s="145">
        <v>3</v>
      </c>
      <c r="G31" s="145"/>
      <c r="H31" s="145"/>
      <c r="I31" s="147" t="str">
        <f>IF(VLOOKUP(B31,'ﾃﾞｰﾀ項目定義'!$A$4:$E$1089,5,FALSE)=0,"",VLOOKUP(B31,'ﾃﾞｰﾀ項目定義'!$A$4:$E$1089,5,FALSE))</f>
        <v>金額の符号を示すコード。(ｽﾍﾟｰｽ 又は １）：ﾌﾟﾗｽ、２：ﾏｲﾅｽ</v>
      </c>
    </row>
    <row r="32" spans="1:9" ht="13.5">
      <c r="A32" s="143">
        <f t="shared" si="0"/>
        <v>29</v>
      </c>
      <c r="B32" s="144">
        <v>27197</v>
      </c>
      <c r="C32" s="144" t="str">
        <f>VLOOKUP(B32,'ﾃﾞｰﾀ項目定義'!$A$4:$E$1089,2,FALSE)</f>
        <v>仕入伝票合計金額(税抜き)</v>
      </c>
      <c r="D32" s="145">
        <f>VLOOKUP(B32,'ﾃﾞｰﾀ項目定義'!$A$4:$E$1089,3,FALSE)</f>
        <v>13</v>
      </c>
      <c r="E32" s="145">
        <f>VLOOKUP(B32,'ﾃﾞｰﾀ項目定義'!$A$4:$E$1089,4,FALSE)</f>
        <v>9</v>
      </c>
      <c r="F32" s="146">
        <v>3</v>
      </c>
      <c r="G32" s="146"/>
      <c r="H32" s="146"/>
      <c r="I32" s="141" t="str">
        <f>IF(VLOOKUP(B32,'ﾃﾞｰﾀ項目定義'!$A$4:$E$1089,5,FALSE)=0,"",VLOOKUP(B32,'ﾃﾞｰﾀ項目定義'!$A$4:$E$1089,5,FALSE))</f>
        <v>当月の支払額(税抜き)</v>
      </c>
    </row>
    <row r="33" spans="1:9" ht="13.5">
      <c r="A33" s="143">
        <f t="shared" si="0"/>
        <v>30</v>
      </c>
      <c r="B33" s="144">
        <v>27138</v>
      </c>
      <c r="C33" s="144" t="str">
        <f>VLOOKUP(B33,'ﾃﾞｰﾀ項目定義'!$A$4:$E$1089,2,FALSE)</f>
        <v>消費税区分</v>
      </c>
      <c r="D33" s="145" t="str">
        <f>VLOOKUP(B33,'ﾃﾞｰﾀ項目定義'!$A$4:$E$1089,3,FALSE)</f>
        <v>1</v>
      </c>
      <c r="E33" s="145" t="str">
        <f>VLOOKUP(B33,'ﾃﾞｰﾀ項目定義'!$A$4:$E$1089,4,FALSE)</f>
        <v>X</v>
      </c>
      <c r="F33" s="146"/>
      <c r="G33" s="146"/>
      <c r="H33" s="146"/>
      <c r="I33" s="147" t="str">
        <f>IF(VLOOKUP(B33,'ﾃﾞｰﾀ項目定義'!$A$4:$E$1089,5,FALSE)=0,"",VLOOKUP(B33,'ﾃﾞｰﾀ項目定義'!$A$4:$E$1089,5,FALSE))</f>
        <v>1:外税､2:内税､3:非課税</v>
      </c>
    </row>
    <row r="34" spans="1:9" ht="13.5">
      <c r="A34" s="143">
        <f t="shared" si="0"/>
        <v>31</v>
      </c>
      <c r="B34" s="144">
        <v>27220</v>
      </c>
      <c r="C34" s="144" t="str">
        <f>VLOOKUP(B34,'ﾃﾞｰﾀ項目定義'!$A$4:$E$1089,2,FALSE)</f>
        <v>消費税税率</v>
      </c>
      <c r="D34" s="145" t="str">
        <f>VLOOKUP(B34,'ﾃﾞｰﾀ項目定義'!$A$4:$E$1089,3,FALSE)</f>
        <v>2V(3)</v>
      </c>
      <c r="E34" s="145">
        <f>VLOOKUP(B34,'ﾃﾞｰﾀ項目定義'!$A$4:$E$1089,4,FALSE)</f>
        <v>9</v>
      </c>
      <c r="F34" s="146"/>
      <c r="G34" s="146"/>
      <c r="H34" s="146"/>
      <c r="I34" s="147" t="str">
        <f>IF(VLOOKUP(B34,'ﾃﾞｰﾀ項目定義'!$A$4:$E$1089,5,FALSE)=0,"",VLOOKUP(B34,'ﾃﾞｰﾀ項目定義'!$A$4:$E$1089,5,FALSE))</f>
        <v>当該取引に適用される消費税率。</v>
      </c>
    </row>
    <row r="35" spans="1:9" ht="13.5">
      <c r="A35" s="143">
        <f t="shared" si="0"/>
        <v>32</v>
      </c>
      <c r="B35" s="144">
        <v>27275</v>
      </c>
      <c r="C35" s="144" t="str">
        <f>VLOOKUP(B35,'ﾃﾞｰﾀ項目定義'!$A$4:$E$1089,2,FALSE)</f>
        <v>消費税額-符号</v>
      </c>
      <c r="D35" s="145">
        <f>VLOOKUP(B35,'ﾃﾞｰﾀ項目定義'!$A$4:$E$1089,3,FALSE)</f>
        <v>1</v>
      </c>
      <c r="E35" s="145" t="str">
        <f>VLOOKUP(B35,'ﾃﾞｰﾀ項目定義'!$A$4:$E$1089,4,FALSE)</f>
        <v>X</v>
      </c>
      <c r="F35" s="150"/>
      <c r="G35" s="146"/>
      <c r="H35" s="144"/>
      <c r="I35" s="147" t="str">
        <f>IF(VLOOKUP(B35,'ﾃﾞｰﾀ項目定義'!$A$4:$E$1089,5,FALSE)=0,"",VLOOKUP(B35,'ﾃﾞｰﾀ項目定義'!$A$4:$E$1089,5,FALSE))</f>
        <v>金額の符号を示すコード。(ｽﾍﾟｰｽ 又は １）：ﾌﾟﾗｽ、２：ﾏｲﾅｽ</v>
      </c>
    </row>
    <row r="36" spans="1:9" ht="13.5">
      <c r="A36" s="143">
        <f t="shared" si="0"/>
        <v>33</v>
      </c>
      <c r="B36" s="144">
        <v>27182</v>
      </c>
      <c r="C36" s="144" t="str">
        <f>VLOOKUP(B36,'ﾃﾞｰﾀ項目定義'!$A$4:$E$1089,2,FALSE)</f>
        <v>消費税額</v>
      </c>
      <c r="D36" s="145">
        <f>VLOOKUP(B36,'ﾃﾞｰﾀ項目定義'!$A$4:$E$1089,3,FALSE)</f>
        <v>13</v>
      </c>
      <c r="E36" s="145">
        <f>VLOOKUP(B36,'ﾃﾞｰﾀ項目定義'!$A$4:$E$1089,4,FALSE)</f>
        <v>9</v>
      </c>
      <c r="F36" s="146"/>
      <c r="G36" s="146" t="s">
        <v>793</v>
      </c>
      <c r="H36" s="146"/>
      <c r="I36" s="141" t="str">
        <f>IF(VLOOKUP(B36,'ﾃﾞｰﾀ項目定義'!$A$4:$E$1089,5,FALSE)=0,"",VLOOKUP(B36,'ﾃﾞｰﾀ項目定義'!$A$4:$E$1089,5,FALSE))</f>
        <v>当月の支払額(税額)</v>
      </c>
    </row>
    <row r="37" spans="1:9" ht="13.5">
      <c r="A37" s="143">
        <f t="shared" si="0"/>
        <v>34</v>
      </c>
      <c r="B37" s="144">
        <v>27017</v>
      </c>
      <c r="C37" s="144" t="str">
        <f>VLOOKUP(B37,'ﾃﾞｰﾀ項目定義'!$A$4:$E$1089,2,FALSE)</f>
        <v>備考(全角）</v>
      </c>
      <c r="D37" s="145">
        <f>VLOOKUP(B37,'ﾃﾞｰﾀ項目定義'!$A$4:$E$1089,3,FALSE)</f>
        <v>100</v>
      </c>
      <c r="E37" s="145" t="str">
        <f>VLOOKUP(B37,'ﾃﾞｰﾀ項目定義'!$A$4:$E$1089,4,FALSE)</f>
        <v>K</v>
      </c>
      <c r="F37" s="146" t="s">
        <v>793</v>
      </c>
      <c r="G37" s="146" t="s">
        <v>793</v>
      </c>
      <c r="H37" s="146"/>
      <c r="I37" s="147" t="str">
        <f>IF(VLOOKUP(B37,'ﾃﾞｰﾀ項目定義'!$A$4:$E$1089,5,FALSE)=0,"",VLOOKUP(B37,'ﾃﾞｰﾀ項目定義'!$A$4:$E$1089,5,FALSE))</f>
        <v>かな・漢字による備考。当該ﾒｯｾｰｼﾞに対するﾒｯｾｰｼﾞ作成側の追記事項</v>
      </c>
    </row>
    <row r="38" spans="1:9" ht="13.5">
      <c r="A38" s="143">
        <f t="shared" si="0"/>
        <v>35</v>
      </c>
      <c r="B38" s="144">
        <v>27198</v>
      </c>
      <c r="C38" s="144" t="str">
        <f>VLOOKUP(B38,'ﾃﾞｰﾀ項目定義'!$A$4:$E$1089,2,FALSE)</f>
        <v>支払明細行番号(枝番)</v>
      </c>
      <c r="D38" s="145">
        <f>VLOOKUP(B38,'ﾃﾞｰﾀ項目定義'!$A$4:$E$1089,3,FALSE)</f>
        <v>4</v>
      </c>
      <c r="E38" s="145">
        <f>VLOOKUP(B38,'ﾃﾞｰﾀ項目定義'!$A$4:$E$1089,4,FALSE)</f>
        <v>9</v>
      </c>
      <c r="F38" s="150"/>
      <c r="G38" s="146" t="s">
        <v>794</v>
      </c>
      <c r="H38" s="150">
        <v>50</v>
      </c>
      <c r="I38" s="147" t="str">
        <f>IF(VLOOKUP(B38,'ﾃﾞｰﾀ項目定義'!$A$4:$E$1089,5,FALSE)=0,"",VLOOKUP(B38,'ﾃﾞｰﾀ項目定義'!$A$4:$E$1089,5,FALSE))</f>
        <v>支払明細情報に含まれる明細を識別するための番号。1から昇順に付番。</v>
      </c>
    </row>
    <row r="39" spans="1:9" ht="13.5">
      <c r="A39" s="143">
        <f t="shared" si="0"/>
        <v>36</v>
      </c>
      <c r="B39" s="144">
        <v>27199</v>
      </c>
      <c r="C39" s="144" t="str">
        <f>VLOOKUP(B39,'ﾃﾞｰﾀ項目定義'!$A$4:$E$1089,2,FALSE)</f>
        <v>仕入伝票行番号(枝番)</v>
      </c>
      <c r="D39" s="145">
        <f>VLOOKUP(B39,'ﾃﾞｰﾀ項目定義'!$A$4:$E$1089,3,FALSE)</f>
        <v>4</v>
      </c>
      <c r="E39" s="145">
        <f>VLOOKUP(B39,'ﾃﾞｰﾀ項目定義'!$A$4:$E$1089,4,FALSE)</f>
        <v>9</v>
      </c>
      <c r="F39" s="150"/>
      <c r="G39" s="146" t="s">
        <v>794</v>
      </c>
      <c r="H39" s="144"/>
      <c r="I39" s="147" t="str">
        <f>IF(VLOOKUP(B39,'ﾃﾞｰﾀ項目定義'!$A$4:$E$1089,5,FALSE)=0,"",VLOOKUP(B39,'ﾃﾞｰﾀ項目定義'!$A$4:$E$1089,5,FALSE))</f>
        <v>仕入伝票上の明細を識別するための番号。</v>
      </c>
    </row>
    <row r="40" spans="1:9" ht="13.5">
      <c r="A40" s="143">
        <f t="shared" si="0"/>
        <v>37</v>
      </c>
      <c r="B40" s="144">
        <v>27200</v>
      </c>
      <c r="C40" s="144" t="str">
        <f>VLOOKUP(B40,'ﾃﾞｰﾀ項目定義'!$A$4:$E$1089,2,FALSE)</f>
        <v>請求明細書行番号</v>
      </c>
      <c r="D40" s="145">
        <f>VLOOKUP(B40,'ﾃﾞｰﾀ項目定義'!$A$4:$E$1089,3,FALSE)</f>
        <v>4</v>
      </c>
      <c r="E40" s="145">
        <f>VLOOKUP(B40,'ﾃﾞｰﾀ項目定義'!$A$4:$E$1089,4,FALSE)</f>
        <v>9</v>
      </c>
      <c r="F40" s="150"/>
      <c r="G40" s="146" t="s">
        <v>794</v>
      </c>
      <c r="H40" s="144"/>
      <c r="I40" s="147" t="str">
        <f>IF(VLOOKUP(B40,'ﾃﾞｰﾀ項目定義'!$A$4:$E$1089,5,FALSE)=0,"",VLOOKUP(B40,'ﾃﾞｰﾀ項目定義'!$A$4:$E$1089,5,FALSE))</f>
        <v>請求明細情報に含まれる明細を識別するための番号。1から昇順に付番。</v>
      </c>
    </row>
    <row r="41" spans="1:9" ht="13.5">
      <c r="A41" s="143">
        <f t="shared" si="0"/>
        <v>38</v>
      </c>
      <c r="B41" s="144">
        <v>27030</v>
      </c>
      <c r="C41" s="144" t="str">
        <f>VLOOKUP(B41,'ﾃﾞｰﾀ項目定義'!$A$4:$E$1089,2,FALSE)</f>
        <v>受注側明細行番号</v>
      </c>
      <c r="D41" s="145" t="str">
        <f>VLOOKUP(B41,'ﾃﾞｰﾀ項目定義'!$A$4:$E$1089,3,FALSE)</f>
        <v>4</v>
      </c>
      <c r="E41" s="145">
        <f>VLOOKUP(B41,'ﾃﾞｰﾀ項目定義'!$A$4:$E$1089,4,FALSE)</f>
        <v>9</v>
      </c>
      <c r="F41" s="144"/>
      <c r="G41" s="146" t="s">
        <v>794</v>
      </c>
      <c r="H41" s="144"/>
      <c r="I41" s="147" t="str">
        <f>IF(VLOOKUP(B41,'ﾃﾞｰﾀ項目定義'!$A$4:$E$1089,5,FALSE)=0,"",VLOOKUP(B41,'ﾃﾞｰﾀ項目定義'!$A$4:$E$1089,5,FALSE))</f>
        <v>受注側管理番号</v>
      </c>
    </row>
    <row r="42" spans="1:9" s="148" customFormat="1" ht="13.5">
      <c r="A42" s="143">
        <f t="shared" si="0"/>
        <v>39</v>
      </c>
      <c r="B42" s="144">
        <v>27151</v>
      </c>
      <c r="C42" s="144" t="str">
        <f>VLOOKUP(B42,'ﾃﾞｰﾀ項目定義'!$A$4:$E$1011,2,FALSE)</f>
        <v>受注明細識別子</v>
      </c>
      <c r="D42" s="145">
        <f>VLOOKUP(B42,'ﾃﾞｰﾀ項目定義'!$A$4:$E$1011,3,FALSE)</f>
        <v>10</v>
      </c>
      <c r="E42" s="145" t="str">
        <f>VLOOKUP(B42,'ﾃﾞｰﾀ項目定義'!$A$4:$E$1011,4,FALSE)</f>
        <v>X</v>
      </c>
      <c r="F42" s="192"/>
      <c r="G42" s="145" t="s">
        <v>1101</v>
      </c>
      <c r="H42" s="145"/>
      <c r="I42" s="147" t="str">
        <f>IF(VLOOKUP(B42,'ﾃﾞｰﾀ項目定義'!$A$4:$E$1011,5,FALSE)=0,"",VLOOKUP(B42,'ﾃﾞｰﾀ項目定義'!$A$4:$E$1011,5,FALSE))</f>
        <v>受注側が管理する受注明細の識別子</v>
      </c>
    </row>
    <row r="43" spans="1:9" ht="13.5">
      <c r="A43" s="143">
        <f aca="true" t="shared" si="1" ref="A43:A61">SUM(A42+1)</f>
        <v>40</v>
      </c>
      <c r="B43" s="144">
        <v>27035</v>
      </c>
      <c r="C43" s="144" t="str">
        <f>VLOOKUP(B43,'ﾃﾞｰﾀ項目定義'!$A$4:$E$1089,2,FALSE)</f>
        <v>JANｺｰﾄﾞ</v>
      </c>
      <c r="D43" s="145">
        <f>VLOOKUP(B43,'ﾃﾞｰﾀ項目定義'!$A$4:$E$1089,3,FALSE)</f>
        <v>13</v>
      </c>
      <c r="E43" s="145" t="str">
        <f>VLOOKUP(B43,'ﾃﾞｰﾀ項目定義'!$A$4:$E$1089,4,FALSE)</f>
        <v>X</v>
      </c>
      <c r="F43" s="144"/>
      <c r="G43" s="146" t="s">
        <v>794</v>
      </c>
      <c r="H43" s="144"/>
      <c r="I43" s="147" t="str">
        <f>IF(VLOOKUP(B43,'ﾃﾞｰﾀ項目定義'!$A$4:$E$1089,5,FALSE)=0,"",VLOOKUP(B43,'ﾃﾞｰﾀ項目定義'!$A$4:$E$1089,5,FALSE))</f>
        <v>ﾒｰｶｰが採番したJANｺｰﾄﾞ</v>
      </c>
    </row>
    <row r="44" spans="1:9" ht="13.5">
      <c r="A44" s="143">
        <f t="shared" si="1"/>
        <v>41</v>
      </c>
      <c r="B44" s="144">
        <v>27036</v>
      </c>
      <c r="C44" s="144" t="str">
        <f>VLOOKUP(B44,'ﾃﾞｰﾀ項目定義'!$A$4:$E$1089,2,FALSE)</f>
        <v>受注者製品ｺｰﾄﾞ</v>
      </c>
      <c r="D44" s="145">
        <f>VLOOKUP(B44,'ﾃﾞｰﾀ項目定義'!$A$4:$E$1089,3,FALSE)</f>
        <v>35</v>
      </c>
      <c r="E44" s="145" t="str">
        <f>VLOOKUP(B44,'ﾃﾞｰﾀ項目定義'!$A$4:$E$1089,4,FALSE)</f>
        <v>X</v>
      </c>
      <c r="F44" s="144"/>
      <c r="G44" s="146" t="s">
        <v>794</v>
      </c>
      <c r="H44" s="144"/>
      <c r="I44" s="147" t="str">
        <f>IF(VLOOKUP(B44,'ﾃﾞｰﾀ項目定義'!$A$4:$E$1089,5,FALSE)=0,"",VLOOKUP(B44,'ﾃﾞｰﾀ項目定義'!$A$4:$E$1089,5,FALSE))</f>
        <v>受注側が採番した製品の管理番号</v>
      </c>
    </row>
    <row r="45" spans="1:9" ht="13.5">
      <c r="A45" s="143">
        <f t="shared" si="1"/>
        <v>42</v>
      </c>
      <c r="B45" s="144">
        <v>27331</v>
      </c>
      <c r="C45" s="144" t="str">
        <f>VLOOKUP(B45,'ﾃﾞｰﾀ項目定義'!$A$4:$E$1011,2,FALSE)</f>
        <v>発注者製品ｺｰﾄﾞ</v>
      </c>
      <c r="D45" s="145">
        <f>VLOOKUP(B45,'ﾃﾞｰﾀ項目定義'!$A$4:$E$1011,3,FALSE)</f>
        <v>35</v>
      </c>
      <c r="E45" s="145" t="str">
        <f>VLOOKUP(B45,'ﾃﾞｰﾀ項目定義'!$A$4:$E$1011,4,FALSE)</f>
        <v>X</v>
      </c>
      <c r="F45" s="146"/>
      <c r="G45" s="146" t="s">
        <v>1055</v>
      </c>
      <c r="H45" s="150"/>
      <c r="I45" s="147" t="str">
        <f>IF(VLOOKUP(B45,'ﾃﾞｰﾀ項目定義'!$A$4:$E$1011,5,FALSE)=0,"",VLOOKUP(B45,'ﾃﾞｰﾀ項目定義'!$A$4:$E$1011,5,FALSE))</f>
        <v>発注側が採番した製品の管理番号</v>
      </c>
    </row>
    <row r="46" spans="1:9" ht="13.5">
      <c r="A46" s="143">
        <f t="shared" si="1"/>
        <v>43</v>
      </c>
      <c r="B46" s="144">
        <v>27037</v>
      </c>
      <c r="C46" s="144" t="str">
        <f>VLOOKUP(B46,'ﾃﾞｰﾀ項目定義'!$A$4:$E$1089,2,FALSE)</f>
        <v>EANｺ-ﾄﾞ</v>
      </c>
      <c r="D46" s="145">
        <f>VLOOKUP(B46,'ﾃﾞｰﾀ項目定義'!$A$4:$E$1089,3,FALSE)</f>
        <v>13</v>
      </c>
      <c r="E46" s="145" t="str">
        <f>VLOOKUP(B46,'ﾃﾞｰﾀ項目定義'!$A$4:$E$1089,4,FALSE)</f>
        <v>X</v>
      </c>
      <c r="F46" s="144"/>
      <c r="G46" s="146" t="s">
        <v>794</v>
      </c>
      <c r="H46" s="144"/>
      <c r="I46" s="147" t="str">
        <f>IF(VLOOKUP(B46,'ﾃﾞｰﾀ項目定義'!$A$4:$E$1089,5,FALSE)=0,"",VLOOKUP(B46,'ﾃﾞｰﾀ項目定義'!$A$4:$E$1089,5,FALSE))</f>
        <v>ﾒｰｶｰが採番したEANｺｰﾄﾞ（海外製品）</v>
      </c>
    </row>
    <row r="47" spans="1:9" ht="13.5">
      <c r="A47" s="143">
        <f t="shared" si="1"/>
        <v>44</v>
      </c>
      <c r="B47" s="144">
        <v>27038</v>
      </c>
      <c r="C47" s="144" t="str">
        <f>VLOOKUP(B47,'ﾃﾞｰﾀ項目定義'!$A$4:$E$1089,2,FALSE)</f>
        <v>UPCｺ-ﾄﾞ</v>
      </c>
      <c r="D47" s="145">
        <f>VLOOKUP(B47,'ﾃﾞｰﾀ項目定義'!$A$4:$E$1089,3,FALSE)</f>
        <v>13</v>
      </c>
      <c r="E47" s="145" t="str">
        <f>VLOOKUP(B47,'ﾃﾞｰﾀ項目定義'!$A$4:$E$1089,4,FALSE)</f>
        <v>X</v>
      </c>
      <c r="F47" s="144"/>
      <c r="G47" s="146" t="s">
        <v>794</v>
      </c>
      <c r="H47" s="144"/>
      <c r="I47" s="147" t="str">
        <f>IF(VLOOKUP(B47,'ﾃﾞｰﾀ項目定義'!$A$4:$E$1089,5,FALSE)=0,"",VLOOKUP(B47,'ﾃﾞｰﾀ項目定義'!$A$4:$E$1089,5,FALSE))</f>
        <v>ﾒｰｶｰが採番したUPCｺｰﾄﾞ（米国製品）。先頭にゼロを付加する。</v>
      </c>
    </row>
    <row r="48" spans="1:9" ht="13.5">
      <c r="A48" s="143">
        <f t="shared" si="1"/>
        <v>45</v>
      </c>
      <c r="B48" s="144">
        <v>27039</v>
      </c>
      <c r="C48" s="144" t="str">
        <f>VLOOKUP(B48,'ﾃﾞｰﾀ項目定義'!$A$4:$E$1089,2,FALSE)</f>
        <v>ISBNｺ-ﾄﾞ</v>
      </c>
      <c r="D48" s="145">
        <f>VLOOKUP(B48,'ﾃﾞｰﾀ項目定義'!$A$4:$E$1089,3,FALSE)</f>
        <v>13</v>
      </c>
      <c r="E48" s="145" t="str">
        <f>VLOOKUP(B48,'ﾃﾞｰﾀ項目定義'!$A$4:$E$1089,4,FALSE)</f>
        <v>X</v>
      </c>
      <c r="F48" s="144"/>
      <c r="G48" s="146" t="s">
        <v>794</v>
      </c>
      <c r="H48" s="144"/>
      <c r="I48" s="147" t="str">
        <f>IF(VLOOKUP(B48,'ﾃﾞｰﾀ項目定義'!$A$4:$E$1089,5,FALSE)=0,"",VLOOKUP(B48,'ﾃﾞｰﾀ項目定義'!$A$4:$E$1089,5,FALSE))</f>
        <v>ﾒｰｶｰが採番したISBNｺｰﾄﾞ</v>
      </c>
    </row>
    <row r="49" spans="1:9" ht="13.5">
      <c r="A49" s="143">
        <f t="shared" si="1"/>
        <v>46</v>
      </c>
      <c r="B49" s="144">
        <v>27040</v>
      </c>
      <c r="C49" s="144" t="str">
        <f>VLOOKUP(B49,'ﾃﾞｰﾀ項目定義'!$A$4:$E$1089,2,FALSE)</f>
        <v>製品名(全角）</v>
      </c>
      <c r="D49" s="145" t="str">
        <f>VLOOKUP(B49,'ﾃﾞｰﾀ項目定義'!$A$4:$E$1089,3,FALSE)</f>
        <v>80</v>
      </c>
      <c r="E49" s="145" t="str">
        <f>VLOOKUP(B49,'ﾃﾞｰﾀ項目定義'!$A$4:$E$1089,4,FALSE)</f>
        <v>K</v>
      </c>
      <c r="F49" s="150"/>
      <c r="G49" s="146" t="s">
        <v>794</v>
      </c>
      <c r="H49" s="144"/>
      <c r="I49" s="147" t="str">
        <f>IF(VLOOKUP(B49,'ﾃﾞｰﾀ項目定義'!$A$4:$E$1089,5,FALSE)=0,"",VLOOKUP(B49,'ﾃﾞｰﾀ項目定義'!$A$4:$E$1089,5,FALSE))</f>
        <v>製品名称(漢字):商品ｶﾀﾛｸﾞにおける略称</v>
      </c>
    </row>
    <row r="50" spans="1:9" ht="13.5">
      <c r="A50" s="143">
        <f t="shared" si="1"/>
        <v>47</v>
      </c>
      <c r="B50" s="144">
        <v>27041</v>
      </c>
      <c r="C50" s="144" t="str">
        <f>VLOOKUP(B50,'ﾃﾞｰﾀ項目定義'!$A$4:$E$1089,2,FALSE)</f>
        <v>製品名(半角）</v>
      </c>
      <c r="D50" s="145" t="str">
        <f>VLOOKUP(B50,'ﾃﾞｰﾀ項目定義'!$A$4:$E$1089,3,FALSE)</f>
        <v>40</v>
      </c>
      <c r="E50" s="145" t="str">
        <f>VLOOKUP(B50,'ﾃﾞｰﾀ項目定義'!$A$4:$E$1089,4,FALSE)</f>
        <v>X</v>
      </c>
      <c r="F50" s="150"/>
      <c r="G50" s="146" t="s">
        <v>794</v>
      </c>
      <c r="H50" s="144"/>
      <c r="I50" s="147" t="str">
        <f>IF(VLOOKUP(B50,'ﾃﾞｰﾀ項目定義'!$A$4:$E$1089,5,FALSE)=0,"",VLOOKUP(B50,'ﾃﾞｰﾀ項目定義'!$A$4:$E$1089,5,FALSE))</f>
        <v>製品名称(ｼﾝｸﾞﾙ文字):商品ｶﾀﾛｸﾞにおける略称</v>
      </c>
    </row>
    <row r="51" spans="1:9" ht="13.5">
      <c r="A51" s="143">
        <f t="shared" si="1"/>
        <v>48</v>
      </c>
      <c r="B51" s="144">
        <v>27339</v>
      </c>
      <c r="C51" s="144" t="str">
        <f>VLOOKUP(B51,'ﾃﾞｰﾀ項目定義'!$A$4:$E$1089,2,FALSE)</f>
        <v>請求数量-符号</v>
      </c>
      <c r="D51" s="145">
        <f>VLOOKUP(B51,'ﾃﾞｰﾀ項目定義'!$A$4:$E$1089,3,FALSE)</f>
        <v>1</v>
      </c>
      <c r="E51" s="145" t="str">
        <f>VLOOKUP(B51,'ﾃﾞｰﾀ項目定義'!$A$4:$E$1089,4,FALSE)</f>
        <v>X</v>
      </c>
      <c r="F51" s="150"/>
      <c r="G51" s="146" t="s">
        <v>794</v>
      </c>
      <c r="H51" s="144"/>
      <c r="I51" s="147" t="str">
        <f>IF(VLOOKUP(B51,'ﾃﾞｰﾀ項目定義'!$A$4:$E$1089,5,FALSE)=0,"",VLOOKUP(B51,'ﾃﾞｰﾀ項目定義'!$A$4:$E$1089,5,FALSE))</f>
        <v>数量の符号を示すコード。(ｽﾍﾟｰｽ 又は １）：ﾌﾟﾗｽ、２：ﾏｲﾅｽ</v>
      </c>
    </row>
    <row r="52" spans="1:9" ht="13.5">
      <c r="A52" s="143">
        <f t="shared" si="1"/>
        <v>49</v>
      </c>
      <c r="B52" s="144">
        <v>27201</v>
      </c>
      <c r="C52" s="144" t="str">
        <f>VLOOKUP(B52,'ﾃﾞｰﾀ項目定義'!$A$4:$E$1089,2,FALSE)</f>
        <v>請求数量</v>
      </c>
      <c r="D52" s="145">
        <f>VLOOKUP(B52,'ﾃﾞｰﾀ項目定義'!$A$4:$E$1089,3,FALSE)</f>
        <v>9</v>
      </c>
      <c r="E52" s="145">
        <f>VLOOKUP(B52,'ﾃﾞｰﾀ項目定義'!$A$4:$E$1089,4,FALSE)</f>
        <v>9</v>
      </c>
      <c r="F52" s="150"/>
      <c r="G52" s="146" t="s">
        <v>794</v>
      </c>
      <c r="H52" s="144"/>
      <c r="I52" s="147" t="str">
        <f>IF(VLOOKUP(B52,'ﾃﾞｰﾀ項目定義'!$A$4:$E$1089,5,FALSE)=0,"",VLOOKUP(B52,'ﾃﾞｰﾀ項目定義'!$A$4:$E$1089,5,FALSE))</f>
        <v>受注者が請求の対象とする数量</v>
      </c>
    </row>
    <row r="53" spans="1:9" ht="13.5">
      <c r="A53" s="143">
        <f t="shared" si="1"/>
        <v>50</v>
      </c>
      <c r="B53" s="144">
        <v>27340</v>
      </c>
      <c r="C53" s="144" t="str">
        <f>VLOOKUP(B53,'ﾃﾞｰﾀ項目定義'!$A$4:$E$1089,2,FALSE)</f>
        <v>支払数量-符号</v>
      </c>
      <c r="D53" s="145">
        <f>VLOOKUP(B53,'ﾃﾞｰﾀ項目定義'!$A$4:$E$1089,3,FALSE)</f>
        <v>1</v>
      </c>
      <c r="E53" s="145" t="str">
        <f>VLOOKUP(B53,'ﾃﾞｰﾀ項目定義'!$A$4:$E$1089,4,FALSE)</f>
        <v>X</v>
      </c>
      <c r="F53" s="150"/>
      <c r="G53" s="146" t="s">
        <v>794</v>
      </c>
      <c r="H53" s="144"/>
      <c r="I53" s="147" t="str">
        <f>IF(VLOOKUP(B53,'ﾃﾞｰﾀ項目定義'!$A$4:$E$1089,5,FALSE)=0,"",VLOOKUP(B53,'ﾃﾞｰﾀ項目定義'!$A$4:$E$1089,5,FALSE))</f>
        <v>数量の符号を示すコード。(ｽﾍﾟｰｽ 又は １）：ﾌﾟﾗｽ、２：ﾏｲﾅｽ</v>
      </c>
    </row>
    <row r="54" spans="1:9" ht="13.5">
      <c r="A54" s="143">
        <f t="shared" si="1"/>
        <v>51</v>
      </c>
      <c r="B54" s="144">
        <v>27233</v>
      </c>
      <c r="C54" s="144" t="str">
        <f>VLOOKUP(B54,'ﾃﾞｰﾀ項目定義'!$A$4:$E$1089,2,FALSE)</f>
        <v>支払数量</v>
      </c>
      <c r="D54" s="145">
        <f>VLOOKUP(B54,'ﾃﾞｰﾀ項目定義'!$A$4:$E$1089,3,FALSE)</f>
        <v>9</v>
      </c>
      <c r="E54" s="145">
        <f>VLOOKUP(B54,'ﾃﾞｰﾀ項目定義'!$A$4:$E$1089,4,FALSE)</f>
        <v>9</v>
      </c>
      <c r="F54" s="150"/>
      <c r="G54" s="146" t="s">
        <v>794</v>
      </c>
      <c r="H54" s="144"/>
      <c r="I54" s="147" t="str">
        <f>IF(VLOOKUP(B54,'ﾃﾞｰﾀ項目定義'!$A$4:$E$1089,5,FALSE)=0,"",VLOOKUP(B54,'ﾃﾞｰﾀ項目定義'!$A$4:$E$1089,5,FALSE))</f>
        <v>発注者が請求の対象とする数量</v>
      </c>
    </row>
    <row r="55" spans="1:9" ht="13.5">
      <c r="A55" s="143">
        <f t="shared" si="1"/>
        <v>52</v>
      </c>
      <c r="B55" s="144">
        <v>27044</v>
      </c>
      <c r="C55" s="144" t="str">
        <f>VLOOKUP(B55,'ﾃﾞｰﾀ項目定義'!$A$4:$E$1089,2,FALSE)</f>
        <v>単価</v>
      </c>
      <c r="D55" s="145" t="str">
        <f>VLOOKUP(B55,'ﾃﾞｰﾀ項目定義'!$A$4:$E$1089,3,FALSE)</f>
        <v>12V(3)</v>
      </c>
      <c r="E55" s="145" t="str">
        <f>VLOOKUP(B55,'ﾃﾞｰﾀ項目定義'!$A$4:$E$1089,4,FALSE)</f>
        <v>9</v>
      </c>
      <c r="F55" s="150"/>
      <c r="G55" s="146" t="s">
        <v>794</v>
      </c>
      <c r="H55" s="144"/>
      <c r="I55" s="147" t="str">
        <f>IF(VLOOKUP(B55,'ﾃﾞｰﾀ項目定義'!$A$4:$E$1089,5,FALSE)=0,"",VLOOKUP(B55,'ﾃﾞｰﾀ項目定義'!$A$4:$E$1089,5,FALSE))</f>
        <v>製品個別仕切価格</v>
      </c>
    </row>
    <row r="56" spans="1:9" ht="13.5">
      <c r="A56" s="143">
        <f t="shared" si="1"/>
        <v>53</v>
      </c>
      <c r="B56" s="144">
        <v>27282</v>
      </c>
      <c r="C56" s="144" t="str">
        <f>VLOOKUP(B56,'ﾃﾞｰﾀ項目定義'!$A$4:$E$1089,2,FALSE)</f>
        <v>請求明細金額(税抜き)-符号</v>
      </c>
      <c r="D56" s="145">
        <f>VLOOKUP(B56,'ﾃﾞｰﾀ項目定義'!$A$4:$E$1089,3,FALSE)</f>
        <v>1</v>
      </c>
      <c r="E56" s="145" t="str">
        <f>VLOOKUP(B56,'ﾃﾞｰﾀ項目定義'!$A$4:$E$1089,4,FALSE)</f>
        <v>X</v>
      </c>
      <c r="F56" s="150"/>
      <c r="G56" s="146" t="s">
        <v>794</v>
      </c>
      <c r="H56" s="144"/>
      <c r="I56" s="147" t="str">
        <f>IF(VLOOKUP(B56,'ﾃﾞｰﾀ項目定義'!$A$4:$E$1089,5,FALSE)=0,"",VLOOKUP(B56,'ﾃﾞｰﾀ項目定義'!$A$4:$E$1089,5,FALSE))</f>
        <v>金額の符号を示すコード。(ｽﾍﾟｰｽ 又は １）：ﾌﾟﾗｽ、２：ﾏｲﾅｽ</v>
      </c>
    </row>
    <row r="57" spans="1:9" ht="13.5">
      <c r="A57" s="143">
        <f t="shared" si="1"/>
        <v>54</v>
      </c>
      <c r="B57" s="144">
        <v>27202</v>
      </c>
      <c r="C57" s="144" t="str">
        <f>VLOOKUP(B57,'ﾃﾞｰﾀ項目定義'!$A$4:$E$1089,2,FALSE)</f>
        <v>請求明細金額(税抜き)</v>
      </c>
      <c r="D57" s="145">
        <f>VLOOKUP(B57,'ﾃﾞｰﾀ項目定義'!$A$4:$E$1089,3,FALSE)</f>
        <v>13</v>
      </c>
      <c r="E57" s="145">
        <f>VLOOKUP(B57,'ﾃﾞｰﾀ項目定義'!$A$4:$E$1089,4,FALSE)</f>
        <v>9</v>
      </c>
      <c r="F57" s="150"/>
      <c r="G57" s="146" t="s">
        <v>794</v>
      </c>
      <c r="H57" s="144"/>
      <c r="I57" s="147" t="str">
        <f>IF(VLOOKUP(B57,'ﾃﾞｰﾀ項目定義'!$A$4:$E$1089,5,FALSE)=0,"",VLOOKUP(B57,'ﾃﾞｰﾀ項目定義'!$A$4:$E$1089,5,FALSE))</f>
        <v>当該明細の請求金額。消費税を含まない。</v>
      </c>
    </row>
    <row r="58" spans="1:9" ht="13.5">
      <c r="A58" s="143">
        <f t="shared" si="1"/>
        <v>55</v>
      </c>
      <c r="B58" s="144">
        <v>27283</v>
      </c>
      <c r="C58" s="144" t="str">
        <f>VLOOKUP(B58,'ﾃﾞｰﾀ項目定義'!$A$4:$E$1089,2,FALSE)</f>
        <v>請求明細消費税額-符号</v>
      </c>
      <c r="D58" s="145">
        <f>VLOOKUP(B58,'ﾃﾞｰﾀ項目定義'!$A$4:$E$1089,3,FALSE)</f>
        <v>1</v>
      </c>
      <c r="E58" s="145" t="str">
        <f>VLOOKUP(B58,'ﾃﾞｰﾀ項目定義'!$A$4:$E$1089,4,FALSE)</f>
        <v>X</v>
      </c>
      <c r="F58" s="150"/>
      <c r="G58" s="146" t="s">
        <v>794</v>
      </c>
      <c r="H58" s="144"/>
      <c r="I58" s="147" t="str">
        <f>IF(VLOOKUP(B58,'ﾃﾞｰﾀ項目定義'!$A$4:$E$1089,5,FALSE)=0,"",VLOOKUP(B58,'ﾃﾞｰﾀ項目定義'!$A$4:$E$1089,5,FALSE))</f>
        <v>金額の符号を示すコード。(ｽﾍﾟｰｽ 又は １）：ﾌﾟﾗｽ、２：ﾏｲﾅｽ</v>
      </c>
    </row>
    <row r="59" spans="1:9" ht="13.5">
      <c r="A59" s="143">
        <f t="shared" si="1"/>
        <v>56</v>
      </c>
      <c r="B59" s="150">
        <v>27204</v>
      </c>
      <c r="C59" s="144" t="str">
        <f>VLOOKUP(B59,'ﾃﾞｰﾀ項目定義'!$A$4:$E$1089,2,FALSE)</f>
        <v>請求明細消費税額</v>
      </c>
      <c r="D59" s="145">
        <f>VLOOKUP(B59,'ﾃﾞｰﾀ項目定義'!$A$4:$E$1089,3,FALSE)</f>
        <v>13</v>
      </c>
      <c r="E59" s="145">
        <f>VLOOKUP(B59,'ﾃﾞｰﾀ項目定義'!$A$4:$E$1089,4,FALSE)</f>
        <v>9</v>
      </c>
      <c r="F59" s="144"/>
      <c r="G59" s="146" t="s">
        <v>794</v>
      </c>
      <c r="H59" s="144"/>
      <c r="I59" s="147" t="str">
        <f>IF(VLOOKUP(B59,'ﾃﾞｰﾀ項目定義'!$A$4:$E$1089,5,FALSE)=0,"",VLOOKUP(B59,'ﾃﾞｰﾀ項目定義'!$A$4:$E$1089,5,FALSE))</f>
        <v>当該明細の消費税額。請求明細金額（税抜き）に消費税税額を乗じたもの。</v>
      </c>
    </row>
    <row r="60" spans="1:9" ht="13.5">
      <c r="A60" s="143">
        <f t="shared" si="1"/>
        <v>57</v>
      </c>
      <c r="B60" s="144">
        <v>27288</v>
      </c>
      <c r="C60" s="144" t="str">
        <f>VLOOKUP(B60,'ﾃﾞｰﾀ項目定義'!$A$4:$E$1089,2,FALSE)</f>
        <v>支払明細金額(税抜き)-符号</v>
      </c>
      <c r="D60" s="145">
        <f>VLOOKUP(B60,'ﾃﾞｰﾀ項目定義'!$A$4:$E$1089,3,FALSE)</f>
        <v>1</v>
      </c>
      <c r="E60" s="145" t="str">
        <f>VLOOKUP(B60,'ﾃﾞｰﾀ項目定義'!$A$4:$E$1089,4,FALSE)</f>
        <v>X</v>
      </c>
      <c r="F60" s="150"/>
      <c r="G60" s="146" t="s">
        <v>794</v>
      </c>
      <c r="H60" s="144"/>
      <c r="I60" s="147" t="str">
        <f>IF(VLOOKUP(B60,'ﾃﾞｰﾀ項目定義'!$A$4:$E$1089,5,FALSE)=0,"",VLOOKUP(B60,'ﾃﾞｰﾀ項目定義'!$A$4:$E$1089,5,FALSE))</f>
        <v>金額の符号を示すコード。(ｽﾍﾟｰｽ 又は １）：ﾌﾟﾗｽ、２：ﾏｲﾅｽ</v>
      </c>
    </row>
    <row r="61" spans="1:9" ht="13.5">
      <c r="A61" s="143">
        <f t="shared" si="1"/>
        <v>58</v>
      </c>
      <c r="B61" s="150">
        <v>27234</v>
      </c>
      <c r="C61" s="144" t="str">
        <f>VLOOKUP(B61,'ﾃﾞｰﾀ項目定義'!$A$4:$E$1089,2,FALSE)</f>
        <v>支払明細金額(税抜き)</v>
      </c>
      <c r="D61" s="145">
        <f>VLOOKUP(B61,'ﾃﾞｰﾀ項目定義'!$A$4:$E$1089,3,FALSE)</f>
        <v>13</v>
      </c>
      <c r="E61" s="145">
        <f>VLOOKUP(B61,'ﾃﾞｰﾀ項目定義'!$A$4:$E$1089,4,FALSE)</f>
        <v>9</v>
      </c>
      <c r="F61" s="150"/>
      <c r="G61" s="146" t="s">
        <v>1055</v>
      </c>
      <c r="H61" s="150"/>
      <c r="I61" s="147">
        <f>IF(VLOOKUP(B61,'ﾃﾞｰﾀ項目定義'!$A$4:$E$1089,5,FALSE)=0,"",VLOOKUP(B61,'ﾃﾞｰﾀ項目定義'!$A$4:$E$1089,5,FALSE))</f>
      </c>
    </row>
    <row r="62" spans="1:9" ht="13.5">
      <c r="A62" s="143">
        <f t="shared" si="0"/>
        <v>59</v>
      </c>
      <c r="B62" s="144">
        <v>27289</v>
      </c>
      <c r="C62" s="144" t="str">
        <f>VLOOKUP(B62,'ﾃﾞｰﾀ項目定義'!$A$4:$E$1089,2,FALSE)</f>
        <v>支払明細消費税額-符号</v>
      </c>
      <c r="D62" s="145">
        <f>VLOOKUP(B62,'ﾃﾞｰﾀ項目定義'!$A$4:$E$1089,3,FALSE)</f>
        <v>1</v>
      </c>
      <c r="E62" s="145" t="str">
        <f>VLOOKUP(B62,'ﾃﾞｰﾀ項目定義'!$A$4:$E$1089,4,FALSE)</f>
        <v>X</v>
      </c>
      <c r="F62" s="150"/>
      <c r="G62" s="146" t="s">
        <v>794</v>
      </c>
      <c r="H62" s="144"/>
      <c r="I62" s="147" t="str">
        <f>IF(VLOOKUP(B62,'ﾃﾞｰﾀ項目定義'!$A$4:$E$1089,5,FALSE)=0,"",VLOOKUP(B62,'ﾃﾞｰﾀ項目定義'!$A$4:$E$1089,5,FALSE))</f>
        <v>金額の符号を示すコード。(ｽﾍﾟｰｽ 又は １）：ﾌﾟﾗｽ、２：ﾏｲﾅｽ</v>
      </c>
    </row>
    <row r="63" spans="1:9" ht="13.5">
      <c r="A63" s="143">
        <f t="shared" si="0"/>
        <v>60</v>
      </c>
      <c r="B63" s="150">
        <v>27235</v>
      </c>
      <c r="C63" s="144" t="str">
        <f>VLOOKUP(B63,'ﾃﾞｰﾀ項目定義'!$A$4:$E$1089,2,FALSE)</f>
        <v>支払明細消費税額</v>
      </c>
      <c r="D63" s="145">
        <f>VLOOKUP(B63,'ﾃﾞｰﾀ項目定義'!$A$4:$E$1089,3,FALSE)</f>
        <v>13</v>
      </c>
      <c r="E63" s="145">
        <f>VLOOKUP(B63,'ﾃﾞｰﾀ項目定義'!$A$4:$E$1089,4,FALSE)</f>
        <v>9</v>
      </c>
      <c r="F63" s="150"/>
      <c r="G63" s="146" t="s">
        <v>1055</v>
      </c>
      <c r="H63" s="150"/>
      <c r="I63" s="147">
        <f>IF(VLOOKUP(B63,'ﾃﾞｰﾀ項目定義'!$A$4:$E$1089,5,FALSE)=0,"",VLOOKUP(B63,'ﾃﾞｰﾀ項目定義'!$A$4:$E$1089,5,FALSE))</f>
      </c>
    </row>
    <row r="64" spans="1:9" ht="13.5">
      <c r="A64" s="143">
        <f t="shared" si="0"/>
        <v>61</v>
      </c>
      <c r="B64" s="150">
        <v>27236</v>
      </c>
      <c r="C64" s="144" t="str">
        <f>VLOOKUP(B64,'ﾃﾞｰﾀ項目定義'!$A$4:$E$1089,2,FALSE)</f>
        <v>分割理由(明細)</v>
      </c>
      <c r="D64" s="145">
        <f>VLOOKUP(B64,'ﾃﾞｰﾀ項目定義'!$A$4:$E$1089,3,FALSE)</f>
        <v>50</v>
      </c>
      <c r="E64" s="145" t="str">
        <f>VLOOKUP(B64,'ﾃﾞｰﾀ項目定義'!$A$4:$E$1089,4,FALSE)</f>
        <v>K</v>
      </c>
      <c r="F64" s="150"/>
      <c r="G64" s="146" t="s">
        <v>1055</v>
      </c>
      <c r="H64" s="150"/>
      <c r="I64" s="147" t="str">
        <f>IF(VLOOKUP(B64,'ﾃﾞｰﾀ項目定義'!$A$4:$E$1089,5,FALSE)=0,"",VLOOKUP(B64,'ﾃﾞｰﾀ項目定義'!$A$4:$E$1089,5,FALSE))</f>
        <v>請求明細金額と支払明細金額が一致しない場合、その理由を記述する</v>
      </c>
    </row>
    <row r="65" spans="1:9" s="148" customFormat="1" ht="14.25" thickBot="1">
      <c r="A65" s="151">
        <f>A64+1</f>
        <v>62</v>
      </c>
      <c r="B65" s="152">
        <v>27330</v>
      </c>
      <c r="C65" s="153" t="str">
        <f>VLOOKUP(B65,'ﾃﾞｰﾀ項目定義'!$A$4:$E$1011,2,FALSE)</f>
        <v>自由使用欄</v>
      </c>
      <c r="D65" s="154">
        <f>VLOOKUP(B65,'ﾃﾞｰﾀ項目定義'!$A$4:$E$1011,3,FALSE)</f>
        <v>30</v>
      </c>
      <c r="E65" s="154" t="str">
        <f>VLOOKUP(B65,'ﾃﾞｰﾀ項目定義'!$A$4:$E$1011,4,FALSE)</f>
        <v>X</v>
      </c>
      <c r="F65" s="153"/>
      <c r="G65" s="154" t="s">
        <v>795</v>
      </c>
      <c r="H65" s="154">
        <v>50</v>
      </c>
      <c r="I65" s="155" t="str">
        <f>IF(VLOOKUP(B65,'ﾃﾞｰﾀ項目定義'!$A$4:$E$1011,5,FALSE)=0,"",VLOOKUP(B65,'ﾃﾞｰﾀ項目定義'!$A$4:$E$1011,5,FALSE))</f>
        <v>ﾏﾙﾁ明細。１明細には１情報として使用し、１明細内に複数の情報をセットしない。</v>
      </c>
    </row>
  </sheetData>
  <printOptions/>
  <pageMargins left="0.5905511811023623" right="0.5905511811023623" top="0.5905511811023623" bottom="0.7874015748031497" header="0.3937007874015748" footer="0.3937007874015748"/>
  <pageSetup fitToHeight="3" fitToWidth="1" horizontalDpi="300" verticalDpi="300" orientation="landscape" paperSize="9" r:id="rId3"/>
  <headerFooter alignWithMargins="0">
    <oddHeader>&amp;R印刷日：&amp;D</oddHeader>
    <oddFooter>&amp;C&amp;P / &amp;N ﾍﾟｰｼﾞ</oddFooter>
  </headerFooter>
  <legacyDrawing r:id="rId2"/>
</worksheet>
</file>

<file path=xl/worksheets/sheet24.xml><?xml version="1.0" encoding="utf-8"?>
<worksheet xmlns="http://schemas.openxmlformats.org/spreadsheetml/2006/main" xmlns:r="http://schemas.openxmlformats.org/officeDocument/2006/relationships">
  <sheetPr>
    <pageSetUpPr fitToPage="1"/>
  </sheetPr>
  <dimension ref="A1:I47"/>
  <sheetViews>
    <sheetView zoomScale="80" zoomScaleNormal="80" workbookViewId="0" topLeftCell="A1">
      <pane ySplit="3" topLeftCell="BM6" activePane="bottomLeft" state="frozen"/>
      <selection pane="topLeft" activeCell="A1" sqref="A1"/>
      <selection pane="bottomLeft" activeCell="I13" sqref="I13:I14"/>
    </sheetView>
  </sheetViews>
  <sheetFormatPr defaultColWidth="9.00390625" defaultRowHeight="13.5"/>
  <cols>
    <col min="1" max="1" width="4.125" style="69" customWidth="1"/>
    <col min="2" max="2" width="5.625" style="69" customWidth="1"/>
    <col min="3" max="3" width="29.375" style="69" customWidth="1"/>
    <col min="4" max="4" width="6.625" style="69" bestFit="1" customWidth="1"/>
    <col min="5" max="6" width="5.125" style="69" bestFit="1" customWidth="1"/>
    <col min="7" max="8" width="5.25390625" style="69" customWidth="1"/>
    <col min="9" max="9" width="70.625" style="69" customWidth="1"/>
    <col min="10" max="16384" width="9.00390625" style="69" customWidth="1"/>
  </cols>
  <sheetData>
    <row r="1" spans="1:9" ht="17.25">
      <c r="A1" s="17" t="str">
        <f>ﾒｯｾｰｼﾞﾌﾛｰ!D43</f>
        <v>請求支払照合確認ヘッダー情報</v>
      </c>
      <c r="B1" s="4"/>
      <c r="C1" s="5"/>
      <c r="D1" s="5"/>
      <c r="E1" s="5"/>
      <c r="F1" s="5"/>
      <c r="G1" s="5"/>
      <c r="H1" s="5"/>
      <c r="I1" s="26" t="str">
        <f>'ﾃﾞｰﾀ項目定義'!$E$1</f>
        <v>ＢＰＩＤ ＝ ＨＷＳＷ００１Ａ</v>
      </c>
    </row>
    <row r="2" ht="18" thickBot="1">
      <c r="I2" s="27" t="str">
        <f>'ﾒｯｾｰｼﾞ一覧'!B91&amp;'ﾒｯｾｰｼﾞ一覧'!E108</f>
        <v>情報区分コード ＝ ０８３０</v>
      </c>
    </row>
    <row r="3" spans="1:9" s="64" customFormat="1" ht="27.75" customHeight="1" thickBot="1">
      <c r="A3" s="127" t="s">
        <v>915</v>
      </c>
      <c r="B3" s="70" t="s">
        <v>21</v>
      </c>
      <c r="C3" s="71" t="s">
        <v>916</v>
      </c>
      <c r="D3" s="71" t="s">
        <v>917</v>
      </c>
      <c r="E3" s="71" t="s">
        <v>918</v>
      </c>
      <c r="F3" s="71" t="s">
        <v>919</v>
      </c>
      <c r="G3" s="70" t="s">
        <v>774</v>
      </c>
      <c r="H3" s="70" t="s">
        <v>775</v>
      </c>
      <c r="I3" s="72" t="s">
        <v>920</v>
      </c>
    </row>
    <row r="4" spans="1:9" ht="13.5">
      <c r="A4" s="128">
        <v>1</v>
      </c>
      <c r="B4" s="73">
        <v>27001</v>
      </c>
      <c r="C4" s="73" t="str">
        <f>VLOOKUP(B4,'ﾃﾞｰﾀ項目定義'!$A$4:$E$1089,2,FALSE)</f>
        <v>ﾃﾞｰﾀ処理番号</v>
      </c>
      <c r="D4" s="74" t="str">
        <f>VLOOKUP(B4,'ﾃﾞｰﾀ項目定義'!$A$4:$E$1089,3,FALSE)</f>
        <v>5</v>
      </c>
      <c r="E4" s="74" t="str">
        <f>VLOOKUP(B4,'ﾃﾞｰﾀ項目定義'!$A$4:$E$1089,4,FALSE)</f>
        <v>9</v>
      </c>
      <c r="F4" s="75">
        <v>3</v>
      </c>
      <c r="G4" s="75"/>
      <c r="H4" s="75"/>
      <c r="I4" s="76" t="str">
        <f>IF(VLOOKUP(B4,'ﾃﾞｰﾀ項目定義'!$A$4:$E$1089,5,FALSE)=0,"",VLOOKUP(B4,'ﾃﾞｰﾀ項目定義'!$A$4:$E$1089,5,FALSE))</f>
        <v>ﾃﾞｰﾀ処理番号。受信側でﾒｯｾｰｼﾞを処理する際の順位を示す番号。</v>
      </c>
    </row>
    <row r="5" spans="1:9" ht="13.5">
      <c r="A5" s="124">
        <f aca="true" t="shared" si="0" ref="A5:A46">SUM(A4+1)</f>
        <v>2</v>
      </c>
      <c r="B5" s="77">
        <v>27002</v>
      </c>
      <c r="C5" s="77" t="str">
        <f>VLOOKUP(B5,'ﾃﾞｰﾀ項目定義'!$A$4:$E$1089,2,FALSE)</f>
        <v>情報区分ｺｰﾄﾞ</v>
      </c>
      <c r="D5" s="78" t="str">
        <f>VLOOKUP(B5,'ﾃﾞｰﾀ項目定義'!$A$4:$E$1089,3,FALSE)</f>
        <v>4</v>
      </c>
      <c r="E5" s="78" t="str">
        <f>VLOOKUP(B5,'ﾃﾞｰﾀ項目定義'!$A$4:$E$1089,4,FALSE)</f>
        <v>X</v>
      </c>
      <c r="F5" s="79">
        <v>3</v>
      </c>
      <c r="G5" s="79"/>
      <c r="H5" s="79"/>
      <c r="I5" s="67" t="str">
        <f>'ﾃﾞｰﾀ項目定義'!E5&amp;" ("&amp;A1&amp;" = "&amp;'ﾒｯｾｰｼﾞ一覧'!E108&amp;")"</f>
        <v>情報の種類を示すｺｰﾄﾞ (請求支払照合確認ヘッダー情報 = ０８３０)</v>
      </c>
    </row>
    <row r="6" spans="1:9" ht="13.5">
      <c r="A6" s="124">
        <f t="shared" si="0"/>
        <v>3</v>
      </c>
      <c r="B6" s="77">
        <v>27003</v>
      </c>
      <c r="C6" s="77" t="str">
        <f>VLOOKUP(B6,'ﾃﾞｰﾀ項目定義'!$A$4:$E$1089,2,FALSE)</f>
        <v>ﾃﾞｰﾀ作成日</v>
      </c>
      <c r="D6" s="78" t="str">
        <f>VLOOKUP(B6,'ﾃﾞｰﾀ項目定義'!$A$4:$E$1089,3,FALSE)</f>
        <v>8</v>
      </c>
      <c r="E6" s="78" t="str">
        <f>VLOOKUP(B6,'ﾃﾞｰﾀ項目定義'!$A$4:$E$1089,4,FALSE)</f>
        <v>Y</v>
      </c>
      <c r="F6" s="79">
        <v>3</v>
      </c>
      <c r="G6" s="79"/>
      <c r="H6" s="79"/>
      <c r="I6" s="67" t="str">
        <f>IF(VLOOKUP(B6,'ﾃﾞｰﾀ項目定義'!$A$4:$E$1089,5,FALSE)=0,"",VLOOKUP(B6,'ﾃﾞｰﾀ項目定義'!$A$4:$E$1089,5,FALSE))</f>
        <v>ﾃﾞｰﾀ作成生年月日</v>
      </c>
    </row>
    <row r="7" spans="1:9" s="64" customFormat="1" ht="13.5">
      <c r="A7" s="89">
        <f>SUM(A6+1)</f>
        <v>4</v>
      </c>
      <c r="B7" s="77">
        <v>27187</v>
      </c>
      <c r="C7" s="93" t="str">
        <f>VLOOKUP(B7,'ﾃﾞｰﾀ項目定義'!$A$4:$E$1011,2,FALSE)</f>
        <v>ﾃﾞｰﾀ作成時間</v>
      </c>
      <c r="D7" s="78">
        <f>VLOOKUP(B7,'ﾃﾞｰﾀ項目定義'!$A$4:$E$1011,3,FALSE)</f>
        <v>6</v>
      </c>
      <c r="E7" s="78">
        <f>VLOOKUP(B7,'ﾃﾞｰﾀ項目定義'!$A$4:$E$1011,4,FALSE)</f>
        <v>9</v>
      </c>
      <c r="F7" s="78"/>
      <c r="G7" s="78"/>
      <c r="H7" s="78"/>
      <c r="I7" s="67" t="str">
        <f>IF(VLOOKUP(B7,'ﾃﾞｰﾀ項目定義'!$A$4:$E$1011,5,FALSE)=0,"",VLOOKUP(B7,'ﾃﾞｰﾀ項目定義'!$A$4:$E$1011,5,FALSE))</f>
        <v>ﾃﾞｰﾀ作成時刻。HHMMSS（HH：00～24、MM：00～59、SS：00～59）</v>
      </c>
    </row>
    <row r="8" spans="1:9" ht="13.5">
      <c r="A8" s="124">
        <f>SUM(A7+1)</f>
        <v>5</v>
      </c>
      <c r="B8" s="77">
        <v>27004</v>
      </c>
      <c r="C8" s="77" t="str">
        <f>VLOOKUP(B8,'ﾃﾞｰﾀ項目定義'!$A$4:$E$1089,2,FALSE)</f>
        <v>発注者ｺｰﾄﾞ</v>
      </c>
      <c r="D8" s="78" t="str">
        <f>VLOOKUP(B8,'ﾃﾞｰﾀ項目定義'!$A$4:$E$1089,3,FALSE)</f>
        <v>12</v>
      </c>
      <c r="E8" s="78" t="str">
        <f>VLOOKUP(B8,'ﾃﾞｰﾀ項目定義'!$A$4:$E$1089,4,FALSE)</f>
        <v>X</v>
      </c>
      <c r="F8" s="79">
        <v>3</v>
      </c>
      <c r="G8" s="79"/>
      <c r="H8" s="79"/>
      <c r="I8" s="67" t="str">
        <f>IF(VLOOKUP(B8,'ﾃﾞｰﾀ項目定義'!$A$4:$E$1089,5,FALSE)=0,"",VLOOKUP(B8,'ﾃﾞｰﾀ項目定義'!$A$4:$E$1089,5,FALSE))</f>
        <v>発注側統一企業ｺｰﾄﾞ</v>
      </c>
    </row>
    <row r="9" spans="1:9" ht="13.5">
      <c r="A9" s="124">
        <f t="shared" si="0"/>
        <v>6</v>
      </c>
      <c r="B9" s="77">
        <v>27005</v>
      </c>
      <c r="C9" s="77" t="str">
        <f>VLOOKUP(B9,'ﾃﾞｰﾀ項目定義'!$A$4:$E$1089,2,FALSE)</f>
        <v>受注者ｺｰﾄﾞ</v>
      </c>
      <c r="D9" s="78" t="str">
        <f>VLOOKUP(B9,'ﾃﾞｰﾀ項目定義'!$A$4:$E$1089,3,FALSE)</f>
        <v>12</v>
      </c>
      <c r="E9" s="78" t="str">
        <f>VLOOKUP(B9,'ﾃﾞｰﾀ項目定義'!$A$4:$E$1089,4,FALSE)</f>
        <v>X</v>
      </c>
      <c r="F9" s="79">
        <v>3</v>
      </c>
      <c r="G9" s="79"/>
      <c r="H9" s="79"/>
      <c r="I9" s="67" t="str">
        <f>IF(VLOOKUP(B9,'ﾃﾞｰﾀ項目定義'!$A$4:$E$1089,5,FALSE)=0,"",VLOOKUP(B9,'ﾃﾞｰﾀ項目定義'!$A$4:$E$1089,5,FALSE))</f>
        <v>受注側統一企業ｺｰﾄﾞ</v>
      </c>
    </row>
    <row r="10" spans="1:9" s="64" customFormat="1" ht="13.5">
      <c r="A10" s="89">
        <f>SUM(A9+1)</f>
        <v>7</v>
      </c>
      <c r="B10" s="77">
        <v>27008</v>
      </c>
      <c r="C10" s="93" t="str">
        <f>VLOOKUP(B10,'ﾃﾞｰﾀ項目定義'!$A$4:$E$1011,2,FALSE)</f>
        <v>訂正区分</v>
      </c>
      <c r="D10" s="78" t="str">
        <f>VLOOKUP(B10,'ﾃﾞｰﾀ項目定義'!$A$4:$E$1011,3,FALSE)</f>
        <v>1</v>
      </c>
      <c r="E10" s="78" t="str">
        <f>VLOOKUP(B10,'ﾃﾞｰﾀ項目定義'!$A$4:$E$1011,4,FALSE)</f>
        <v>X</v>
      </c>
      <c r="F10" s="78">
        <v>3</v>
      </c>
      <c r="G10" s="78"/>
      <c r="H10" s="78"/>
      <c r="I10" s="68" t="s">
        <v>776</v>
      </c>
    </row>
    <row r="11" spans="1:9" s="64" customFormat="1" ht="13.5">
      <c r="A11" s="124">
        <f>SUM(A10+1)</f>
        <v>8</v>
      </c>
      <c r="B11" s="77">
        <v>27164</v>
      </c>
      <c r="C11" s="77" t="str">
        <f>VLOOKUP(B11,'ﾃﾞｰﾀ項目定義'!$A$4:$E$1089,2,FALSE)</f>
        <v>請求書番号</v>
      </c>
      <c r="D11" s="78">
        <f>VLOOKUP(B11,'ﾃﾞｰﾀ項目定義'!$A$4:$E$1089,3,FALSE)</f>
        <v>23</v>
      </c>
      <c r="E11" s="78" t="str">
        <f>VLOOKUP(B11,'ﾃﾞｰﾀ項目定義'!$A$4:$E$1089,4,FALSE)</f>
        <v>X</v>
      </c>
      <c r="F11" s="79">
        <v>3</v>
      </c>
      <c r="G11" s="78"/>
      <c r="H11" s="78"/>
      <c r="I11" s="67" t="str">
        <f>IF(VLOOKUP(B11,'ﾃﾞｰﾀ項目定義'!$A$4:$E$1089,5,FALSE)=0,"",VLOOKUP(B11,'ﾃﾞｰﾀ項目定義'!$A$4:$E$1089,5,FALSE))</f>
        <v>請求書単位の番号､請求者採番</v>
      </c>
    </row>
    <row r="12" spans="1:9" s="64" customFormat="1" ht="13.5">
      <c r="A12" s="124">
        <f t="shared" si="0"/>
        <v>9</v>
      </c>
      <c r="B12" s="84">
        <v>27264</v>
      </c>
      <c r="C12" s="77" t="str">
        <f>VLOOKUP(B12,'ﾃﾞｰﾀ項目定義'!$A$4:$E$1089,2,FALSE)</f>
        <v>照合管理番号</v>
      </c>
      <c r="D12" s="78">
        <f>VLOOKUP(B12,'ﾃﾞｰﾀ項目定義'!$A$4:$E$1089,3,FALSE)</f>
        <v>23</v>
      </c>
      <c r="E12" s="78" t="str">
        <f>VLOOKUP(B12,'ﾃﾞｰﾀ項目定義'!$A$4:$E$1089,4,FALSE)</f>
        <v>X</v>
      </c>
      <c r="F12" s="85"/>
      <c r="G12" s="78"/>
      <c r="H12" s="78"/>
      <c r="I12" s="67" t="str">
        <f>IF(VLOOKUP(B12,'ﾃﾞｰﾀ項目定義'!$A$4:$E$1089,5,FALSE)=0,"",VLOOKUP(B12,'ﾃﾞｰﾀ項目定義'!$A$4:$E$1089,5,FALSE))</f>
        <v>請求・支払の照合を行う際の管理番号</v>
      </c>
    </row>
    <row r="13" spans="1:9" s="64" customFormat="1" ht="13.5">
      <c r="A13" s="124">
        <f t="shared" si="0"/>
        <v>10</v>
      </c>
      <c r="B13" s="86">
        <v>27297</v>
      </c>
      <c r="C13" s="77" t="str">
        <f>VLOOKUP(B13,'ﾃﾞｰﾀ項目定義'!$A$4:$E$1089,2,FALSE)</f>
        <v>照合額-符号</v>
      </c>
      <c r="D13" s="78">
        <f>VLOOKUP(B13,'ﾃﾞｰﾀ項目定義'!$A$4:$E$1089,3,FALSE)</f>
        <v>1</v>
      </c>
      <c r="E13" s="78" t="str">
        <f>VLOOKUP(B13,'ﾃﾞｰﾀ項目定義'!$A$4:$E$1089,4,FALSE)</f>
        <v>X</v>
      </c>
      <c r="F13" s="85"/>
      <c r="G13" s="78"/>
      <c r="H13" s="78"/>
      <c r="I13" s="67" t="str">
        <f>IF(VLOOKUP(B13,'ﾃﾞｰﾀ項目定義'!$A$4:$E$1089,5,FALSE)=0,"",VLOOKUP(B13,'ﾃﾞｰﾀ項目定義'!$A$4:$E$1089,5,FALSE))</f>
        <v>金額の符号を示すコード。(ｽﾍﾟｰｽ 又は １）：ﾌﾟﾗｽ、２：ﾏｲﾅｽ</v>
      </c>
    </row>
    <row r="14" spans="1:9" s="64" customFormat="1" ht="13.5">
      <c r="A14" s="124">
        <f t="shared" si="0"/>
        <v>11</v>
      </c>
      <c r="B14" s="84">
        <v>27265</v>
      </c>
      <c r="C14" s="77" t="str">
        <f>VLOOKUP(B14,'ﾃﾞｰﾀ項目定義'!$A$4:$E$1089,2,FALSE)</f>
        <v>照合額</v>
      </c>
      <c r="D14" s="78">
        <f>VLOOKUP(B14,'ﾃﾞｰﾀ項目定義'!$A$4:$E$1089,3,FALSE)</f>
        <v>13</v>
      </c>
      <c r="E14" s="78">
        <f>VLOOKUP(B14,'ﾃﾞｰﾀ項目定義'!$A$4:$E$1089,4,FALSE)</f>
        <v>9</v>
      </c>
      <c r="F14" s="79">
        <v>3</v>
      </c>
      <c r="G14" s="78"/>
      <c r="H14" s="78"/>
      <c r="I14" s="67" t="str">
        <f>IF(VLOOKUP(B14,'ﾃﾞｰﾀ項目定義'!$A$4:$E$1089,5,FALSE)=0,"",VLOOKUP(B14,'ﾃﾞｰﾀ項目定義'!$A$4:$E$1089,5,FALSE))</f>
        <v>当該メッセージで照合した金額の合計。</v>
      </c>
    </row>
    <row r="15" spans="1:9" ht="13.5">
      <c r="A15" s="124">
        <f t="shared" si="0"/>
        <v>12</v>
      </c>
      <c r="B15" s="77">
        <v>27166</v>
      </c>
      <c r="C15" s="77" t="str">
        <f>VLOOKUP(B15,'ﾃﾞｰﾀ項目定義'!$A$4:$E$1089,2,FALSE)</f>
        <v>請求年月</v>
      </c>
      <c r="D15" s="78">
        <f>VLOOKUP(B15,'ﾃﾞｰﾀ項目定義'!$A$4:$E$1089,3,FALSE)</f>
        <v>6</v>
      </c>
      <c r="E15" s="78">
        <f>VLOOKUP(B15,'ﾃﾞｰﾀ項目定義'!$A$4:$E$1089,4,FALSE)</f>
        <v>9</v>
      </c>
      <c r="F15" s="79">
        <v>3</v>
      </c>
      <c r="G15" s="78"/>
      <c r="H15" s="78"/>
      <c r="I15" s="67" t="str">
        <f>IF(VLOOKUP(B15,'ﾃﾞｰﾀ項目定義'!$A$4:$E$1089,5,FALSE)=0,"",VLOOKUP(B15,'ﾃﾞｰﾀ項目定義'!$A$4:$E$1089,5,FALSE))</f>
        <v>支払対象となる請求年月YYYYMM</v>
      </c>
    </row>
    <row r="16" spans="1:9" ht="13.5">
      <c r="A16" s="124">
        <f t="shared" si="0"/>
        <v>13</v>
      </c>
      <c r="B16" s="77">
        <v>27207</v>
      </c>
      <c r="C16" s="77" t="str">
        <f>VLOOKUP(B16,'ﾃﾞｰﾀ項目定義'!$A$4:$E$1089,2,FALSE)</f>
        <v>支払期日</v>
      </c>
      <c r="D16" s="78">
        <f>VLOOKUP(B16,'ﾃﾞｰﾀ項目定義'!$A$4:$E$1089,3,FALSE)</f>
        <v>8</v>
      </c>
      <c r="E16" s="78" t="str">
        <f>VLOOKUP(B16,'ﾃﾞｰﾀ項目定義'!$A$4:$E$1089,4,FALSE)</f>
        <v>Y</v>
      </c>
      <c r="F16" s="79"/>
      <c r="G16" s="78"/>
      <c r="H16" s="78"/>
      <c r="I16" s="67" t="str">
        <f>IF(VLOOKUP(B16,'ﾃﾞｰﾀ項目定義'!$A$4:$E$1089,5,FALSE)=0,"",VLOOKUP(B16,'ﾃﾞｰﾀ項目定義'!$A$4:$E$1089,5,FALSE))</f>
        <v>請求側が求めている支払の期限</v>
      </c>
    </row>
    <row r="17" spans="1:9" ht="13.5">
      <c r="A17" s="124">
        <f t="shared" si="0"/>
        <v>14</v>
      </c>
      <c r="B17" s="77">
        <v>27222</v>
      </c>
      <c r="C17" s="77" t="str">
        <f>VLOOKUP(B17,'ﾃﾞｰﾀ項目定義'!$A$4:$E$1089,2,FALSE)</f>
        <v>入金額(税抜き)-符号</v>
      </c>
      <c r="D17" s="78">
        <f>VLOOKUP(B17,'ﾃﾞｰﾀ項目定義'!$A$4:$E$1089,3,FALSE)</f>
        <v>1</v>
      </c>
      <c r="E17" s="78" t="str">
        <f>VLOOKUP(B17,'ﾃﾞｰﾀ項目定義'!$A$4:$E$1089,4,FALSE)</f>
        <v>X</v>
      </c>
      <c r="F17" s="79"/>
      <c r="G17" s="78"/>
      <c r="H17" s="78"/>
      <c r="I17" s="67" t="str">
        <f>IF(VLOOKUP(B17,'ﾃﾞｰﾀ項目定義'!$A$4:$E$1089,5,FALSE)=0,"",VLOOKUP(B17,'ﾃﾞｰﾀ項目定義'!$A$4:$E$1089,5,FALSE))</f>
        <v>金額の符号を示すコード。(ｽﾍﾟｰｽ 又は １）：ﾌﾟﾗｽ、２：ﾏｲﾅｽ</v>
      </c>
    </row>
    <row r="18" spans="1:9" ht="13.5">
      <c r="A18" s="124">
        <f t="shared" si="0"/>
        <v>15</v>
      </c>
      <c r="B18" s="77">
        <v>27210</v>
      </c>
      <c r="C18" s="77" t="str">
        <f>VLOOKUP(B18,'ﾃﾞｰﾀ項目定義'!$A$4:$E$1089,2,FALSE)</f>
        <v>入金額(税抜き)</v>
      </c>
      <c r="D18" s="78">
        <f>VLOOKUP(B18,'ﾃﾞｰﾀ項目定義'!$A$4:$E$1089,3,FALSE)</f>
        <v>13</v>
      </c>
      <c r="E18" s="78">
        <f>VLOOKUP(B18,'ﾃﾞｰﾀ項目定義'!$A$4:$E$1089,4,FALSE)</f>
        <v>9</v>
      </c>
      <c r="F18" s="79"/>
      <c r="G18" s="78"/>
      <c r="H18" s="78"/>
      <c r="I18" s="67" t="str">
        <f>IF(VLOOKUP(B18,'ﾃﾞｰﾀ項目定義'!$A$4:$E$1089,5,FALSE)=0,"",VLOOKUP(B18,'ﾃﾞｰﾀ項目定義'!$A$4:$E$1089,5,FALSE))</f>
        <v>前回繰越した支払残のうち，入金済みの金額。</v>
      </c>
    </row>
    <row r="19" spans="1:9" ht="13.5">
      <c r="A19" s="124">
        <f t="shared" si="0"/>
        <v>16</v>
      </c>
      <c r="B19" s="77">
        <v>27223</v>
      </c>
      <c r="C19" s="77" t="str">
        <f>VLOOKUP(B19,'ﾃﾞｰﾀ項目定義'!$A$4:$E$1089,2,FALSE)</f>
        <v>入金消費税額-符号</v>
      </c>
      <c r="D19" s="78">
        <f>VLOOKUP(B19,'ﾃﾞｰﾀ項目定義'!$A$4:$E$1089,3,FALSE)</f>
        <v>1</v>
      </c>
      <c r="E19" s="78" t="str">
        <f>VLOOKUP(B19,'ﾃﾞｰﾀ項目定義'!$A$4:$E$1089,4,FALSE)</f>
        <v>X</v>
      </c>
      <c r="F19" s="79"/>
      <c r="G19" s="78"/>
      <c r="H19" s="78"/>
      <c r="I19" s="67" t="str">
        <f>IF(VLOOKUP(B19,'ﾃﾞｰﾀ項目定義'!$A$4:$E$1089,5,FALSE)=0,"",VLOOKUP(B19,'ﾃﾞｰﾀ項目定義'!$A$4:$E$1089,5,FALSE))</f>
        <v>金額の符号を示すコード。(ｽﾍﾟｰｽ 又は １）：ﾌﾟﾗｽ、２：ﾏｲﾅｽ</v>
      </c>
    </row>
    <row r="20" spans="1:9" ht="13.5">
      <c r="A20" s="124">
        <f t="shared" si="0"/>
        <v>17</v>
      </c>
      <c r="B20" s="77">
        <v>27203</v>
      </c>
      <c r="C20" s="77" t="str">
        <f>VLOOKUP(B20,'ﾃﾞｰﾀ項目定義'!$A$4:$E$1089,2,FALSE)</f>
        <v>入金消費税額</v>
      </c>
      <c r="D20" s="78">
        <f>VLOOKUP(B20,'ﾃﾞｰﾀ項目定義'!$A$4:$E$1089,3,FALSE)</f>
        <v>13</v>
      </c>
      <c r="E20" s="78">
        <f>VLOOKUP(B20,'ﾃﾞｰﾀ項目定義'!$A$4:$E$1089,4,FALSE)</f>
        <v>9</v>
      </c>
      <c r="F20" s="79"/>
      <c r="G20" s="78"/>
      <c r="H20" s="78"/>
      <c r="I20" s="67" t="str">
        <f>IF(VLOOKUP(B20,'ﾃﾞｰﾀ項目定義'!$A$4:$E$1089,5,FALSE)=0,"",VLOOKUP(B20,'ﾃﾞｰﾀ項目定義'!$A$4:$E$1089,5,FALSE))</f>
        <v>前回繰越した支払残のうち，入金済みの消費税額。</v>
      </c>
    </row>
    <row r="21" spans="1:9" ht="13.5">
      <c r="A21" s="124">
        <f t="shared" si="0"/>
        <v>18</v>
      </c>
      <c r="B21" s="77">
        <v>27172</v>
      </c>
      <c r="C21" s="77" t="str">
        <f>VLOOKUP(B21,'ﾃﾞｰﾀ項目定義'!$A$4:$E$1089,2,FALSE)</f>
        <v>伝票枚数</v>
      </c>
      <c r="D21" s="78">
        <f>VLOOKUP(B21,'ﾃﾞｰﾀ項目定義'!$A$4:$E$1089,3,FALSE)</f>
        <v>6</v>
      </c>
      <c r="E21" s="78">
        <f>VLOOKUP(B21,'ﾃﾞｰﾀ項目定義'!$A$4:$E$1089,4,FALSE)</f>
        <v>9</v>
      </c>
      <c r="F21" s="79"/>
      <c r="G21" s="79"/>
      <c r="H21" s="79"/>
      <c r="I21" s="67" t="s">
        <v>796</v>
      </c>
    </row>
    <row r="22" spans="1:9" ht="13.5">
      <c r="A22" s="124">
        <f t="shared" si="0"/>
        <v>19</v>
      </c>
      <c r="B22" s="77">
        <v>27224</v>
      </c>
      <c r="C22" s="77" t="str">
        <f>VLOOKUP(B22,'ﾃﾞｰﾀ項目定義'!$A$4:$E$1089,2,FALSE)</f>
        <v>前月請求金額(税抜き)-符号</v>
      </c>
      <c r="D22" s="78">
        <f>VLOOKUP(B22,'ﾃﾞｰﾀ項目定義'!$A$4:$E$1089,3,FALSE)</f>
        <v>1</v>
      </c>
      <c r="E22" s="78" t="str">
        <f>VLOOKUP(B22,'ﾃﾞｰﾀ項目定義'!$A$4:$E$1089,4,FALSE)</f>
        <v>X</v>
      </c>
      <c r="F22" s="79"/>
      <c r="G22" s="79"/>
      <c r="H22" s="79"/>
      <c r="I22" s="67" t="str">
        <f>IF(VLOOKUP(B22,'ﾃﾞｰﾀ項目定義'!$A$4:$E$1089,5,FALSE)=0,"",VLOOKUP(B22,'ﾃﾞｰﾀ項目定義'!$A$4:$E$1089,5,FALSE))</f>
        <v>金額の符号を示すコード。(ｽﾍﾟｰｽ 又は １）：ﾌﾟﾗｽ、２：ﾏｲﾅｽ</v>
      </c>
    </row>
    <row r="23" spans="1:9" ht="13.5">
      <c r="A23" s="124">
        <f t="shared" si="0"/>
        <v>20</v>
      </c>
      <c r="B23" s="77">
        <v>27208</v>
      </c>
      <c r="C23" s="77" t="str">
        <f>VLOOKUP(B23,'ﾃﾞｰﾀ項目定義'!$A$4:$E$1089,2,FALSE)</f>
        <v>前月請求金額(税抜き)</v>
      </c>
      <c r="D23" s="78">
        <f>VLOOKUP(B23,'ﾃﾞｰﾀ項目定義'!$A$4:$E$1089,3,FALSE)</f>
        <v>13</v>
      </c>
      <c r="E23" s="78">
        <f>VLOOKUP(B23,'ﾃﾞｰﾀ項目定義'!$A$4:$E$1089,4,FALSE)</f>
        <v>9</v>
      </c>
      <c r="F23" s="79"/>
      <c r="G23" s="79"/>
      <c r="H23" s="79"/>
      <c r="I23" s="67" t="str">
        <f>IF(VLOOKUP(B23,'ﾃﾞｰﾀ項目定義'!$A$4:$E$1089,5,FALSE)=0,"",VLOOKUP(B23,'ﾃﾞｰﾀ項目定義'!$A$4:$E$1089,5,FALSE))</f>
        <v>前月の請求額(税抜き)</v>
      </c>
    </row>
    <row r="24" spans="1:9" ht="13.5">
      <c r="A24" s="124">
        <f t="shared" si="0"/>
        <v>21</v>
      </c>
      <c r="B24" s="77">
        <v>27225</v>
      </c>
      <c r="C24" s="77" t="str">
        <f>VLOOKUP(B24,'ﾃﾞｰﾀ項目定義'!$A$4:$E$1089,2,FALSE)</f>
        <v>前月請求消費税額-符号</v>
      </c>
      <c r="D24" s="78">
        <f>VLOOKUP(B24,'ﾃﾞｰﾀ項目定義'!$A$4:$E$1089,3,FALSE)</f>
        <v>1</v>
      </c>
      <c r="E24" s="78" t="str">
        <f>VLOOKUP(B24,'ﾃﾞｰﾀ項目定義'!$A$4:$E$1089,4,FALSE)</f>
        <v>X</v>
      </c>
      <c r="F24" s="79"/>
      <c r="G24" s="79"/>
      <c r="H24" s="79"/>
      <c r="I24" s="67" t="str">
        <f>IF(VLOOKUP(B24,'ﾃﾞｰﾀ項目定義'!$A$4:$E$1089,5,FALSE)=0,"",VLOOKUP(B24,'ﾃﾞｰﾀ項目定義'!$A$4:$E$1089,5,FALSE))</f>
        <v>金額の符号を示すコード。(ｽﾍﾟｰｽ 又は １）：ﾌﾟﾗｽ、２：ﾏｲﾅｽ</v>
      </c>
    </row>
    <row r="25" spans="1:9" ht="13.5">
      <c r="A25" s="124">
        <f t="shared" si="0"/>
        <v>22</v>
      </c>
      <c r="B25" s="77">
        <v>27209</v>
      </c>
      <c r="C25" s="77" t="str">
        <f>VLOOKUP(B25,'ﾃﾞｰﾀ項目定義'!$A$4:$E$1089,2,FALSE)</f>
        <v>前月請求消費税額</v>
      </c>
      <c r="D25" s="78">
        <f>VLOOKUP(B25,'ﾃﾞｰﾀ項目定義'!$A$4:$E$1089,3,FALSE)</f>
        <v>13</v>
      </c>
      <c r="E25" s="78">
        <f>VLOOKUP(B25,'ﾃﾞｰﾀ項目定義'!$A$4:$E$1089,4,FALSE)</f>
        <v>9</v>
      </c>
      <c r="F25" s="79"/>
      <c r="G25" s="79"/>
      <c r="H25" s="79"/>
      <c r="I25" s="67" t="str">
        <f>IF(VLOOKUP(B25,'ﾃﾞｰﾀ項目定義'!$A$4:$E$1089,5,FALSE)=0,"",VLOOKUP(B25,'ﾃﾞｰﾀ項目定義'!$A$4:$E$1089,5,FALSE))</f>
        <v>前月の請求額(税額)</v>
      </c>
    </row>
    <row r="26" spans="1:9" ht="13.5">
      <c r="A26" s="124">
        <f t="shared" si="0"/>
        <v>23</v>
      </c>
      <c r="B26" s="77">
        <v>27237</v>
      </c>
      <c r="C26" s="77" t="str">
        <f>VLOOKUP(B26,'ﾃﾞｰﾀ項目定義'!$A$4:$E$1089,2,FALSE)</f>
        <v>当月請求金額(税抜き)-符号</v>
      </c>
      <c r="D26" s="78">
        <f>VLOOKUP(B26,'ﾃﾞｰﾀ項目定義'!$A$4:$E$1089,3,FALSE)</f>
        <v>1</v>
      </c>
      <c r="E26" s="78" t="str">
        <f>VLOOKUP(B26,'ﾃﾞｰﾀ項目定義'!$A$4:$E$1089,4,FALSE)</f>
        <v>X</v>
      </c>
      <c r="F26" s="79"/>
      <c r="G26" s="79"/>
      <c r="H26" s="79"/>
      <c r="I26" s="67" t="str">
        <f>IF(VLOOKUP(B26,'ﾃﾞｰﾀ項目定義'!$A$4:$E$1089,5,FALSE)=0,"",VLOOKUP(B26,'ﾃﾞｰﾀ項目定義'!$A$4:$E$1089,5,FALSE))</f>
        <v>金額の符号を示すコード。(ｽﾍﾟｰｽ 又は １）：ﾌﾟﾗｽ、２：ﾏｲﾅｽ</v>
      </c>
    </row>
    <row r="27" spans="1:9" ht="13.5">
      <c r="A27" s="124">
        <f t="shared" si="0"/>
        <v>24</v>
      </c>
      <c r="B27" s="77">
        <v>27180</v>
      </c>
      <c r="C27" s="77" t="str">
        <f>VLOOKUP(B27,'ﾃﾞｰﾀ項目定義'!$A$4:$E$1089,2,FALSE)</f>
        <v>当月請求金額(税抜き)</v>
      </c>
      <c r="D27" s="78">
        <f>VLOOKUP(B27,'ﾃﾞｰﾀ項目定義'!$A$4:$E$1089,3,FALSE)</f>
        <v>13</v>
      </c>
      <c r="E27" s="78">
        <f>VLOOKUP(B27,'ﾃﾞｰﾀ項目定義'!$A$4:$E$1089,4,FALSE)</f>
        <v>9</v>
      </c>
      <c r="F27" s="79">
        <v>3</v>
      </c>
      <c r="G27" s="79"/>
      <c r="H27" s="79"/>
      <c r="I27" s="67" t="str">
        <f>IF(VLOOKUP(B27,'ﾃﾞｰﾀ項目定義'!$A$4:$E$1089,5,FALSE)=0,"",VLOOKUP(B27,'ﾃﾞｰﾀ項目定義'!$A$4:$E$1089,5,FALSE))</f>
        <v>当月の請求額(税抜き)</v>
      </c>
    </row>
    <row r="28" spans="1:9" ht="13.5">
      <c r="A28" s="124">
        <f t="shared" si="0"/>
        <v>25</v>
      </c>
      <c r="B28" s="77">
        <v>27238</v>
      </c>
      <c r="C28" s="77" t="str">
        <f>VLOOKUP(B28,'ﾃﾞｰﾀ項目定義'!$A$4:$E$1089,2,FALSE)</f>
        <v>当月請求消費税額-符号</v>
      </c>
      <c r="D28" s="78">
        <f>VLOOKUP(B28,'ﾃﾞｰﾀ項目定義'!$A$4:$E$1089,3,FALSE)</f>
        <v>1</v>
      </c>
      <c r="E28" s="78" t="str">
        <f>VLOOKUP(B28,'ﾃﾞｰﾀ項目定義'!$A$4:$E$1089,4,FALSE)</f>
        <v>X</v>
      </c>
      <c r="F28" s="79"/>
      <c r="G28" s="79"/>
      <c r="H28" s="79"/>
      <c r="I28" s="67" t="str">
        <f>IF(VLOOKUP(B28,'ﾃﾞｰﾀ項目定義'!$A$4:$E$1089,5,FALSE)=0,"",VLOOKUP(B28,'ﾃﾞｰﾀ項目定義'!$A$4:$E$1089,5,FALSE))</f>
        <v>金額の符号を示すコード。(ｽﾍﾟｰｽ 又は １）：ﾌﾟﾗｽ、２：ﾏｲﾅｽ</v>
      </c>
    </row>
    <row r="29" spans="1:9" ht="13.5">
      <c r="A29" s="124">
        <f t="shared" si="0"/>
        <v>26</v>
      </c>
      <c r="B29" s="77">
        <v>27205</v>
      </c>
      <c r="C29" s="77" t="str">
        <f>VLOOKUP(B29,'ﾃﾞｰﾀ項目定義'!$A$4:$E$1089,2,FALSE)</f>
        <v>当月請求消費税額</v>
      </c>
      <c r="D29" s="78">
        <f>VLOOKUP(B29,'ﾃﾞｰﾀ項目定義'!$A$4:$E$1089,3,FALSE)</f>
        <v>13</v>
      </c>
      <c r="E29" s="78">
        <f>VLOOKUP(B29,'ﾃﾞｰﾀ項目定義'!$A$4:$E$1089,4,FALSE)</f>
        <v>9</v>
      </c>
      <c r="F29" s="79"/>
      <c r="G29" s="79"/>
      <c r="H29" s="79"/>
      <c r="I29" s="67" t="str">
        <f>IF(VLOOKUP(B29,'ﾃﾞｰﾀ項目定義'!$A$4:$E$1089,5,FALSE)=0,"",VLOOKUP(B29,'ﾃﾞｰﾀ項目定義'!$A$4:$E$1089,5,FALSE))</f>
        <v>当月の請求額(税額)</v>
      </c>
    </row>
    <row r="30" spans="1:9" ht="13.5">
      <c r="A30" s="124">
        <f t="shared" si="0"/>
        <v>27</v>
      </c>
      <c r="B30" s="77">
        <v>27239</v>
      </c>
      <c r="C30" s="77" t="str">
        <f>VLOOKUP(B30,'ﾃﾞｰﾀ項目定義'!$A$4:$E$1089,2,FALSE)</f>
        <v>当月請求金額(税込)-符号</v>
      </c>
      <c r="D30" s="78">
        <f>VLOOKUP(B30,'ﾃﾞｰﾀ項目定義'!$A$4:$E$1089,3,FALSE)</f>
        <v>1</v>
      </c>
      <c r="E30" s="78" t="str">
        <f>VLOOKUP(B30,'ﾃﾞｰﾀ項目定義'!$A$4:$E$1089,4,FALSE)</f>
        <v>X</v>
      </c>
      <c r="F30" s="79"/>
      <c r="G30" s="79"/>
      <c r="H30" s="79"/>
      <c r="I30" s="67" t="str">
        <f>IF(VLOOKUP(B30,'ﾃﾞｰﾀ項目定義'!$A$4:$E$1089,5,FALSE)=0,"",VLOOKUP(B30,'ﾃﾞｰﾀ項目定義'!$A$4:$E$1089,5,FALSE))</f>
        <v>金額の符号を示すコード。(ｽﾍﾟｰｽ 又は １）：ﾌﾟﾗｽ、２：ﾏｲﾅｽ</v>
      </c>
    </row>
    <row r="31" spans="1:9" ht="13.5">
      <c r="A31" s="124">
        <f t="shared" si="0"/>
        <v>28</v>
      </c>
      <c r="B31" s="77">
        <v>27206</v>
      </c>
      <c r="C31" s="77" t="str">
        <f>VLOOKUP(B31,'ﾃﾞｰﾀ項目定義'!$A$4:$E$1089,2,FALSE)</f>
        <v>当月請求金額(税込)</v>
      </c>
      <c r="D31" s="78">
        <f>VLOOKUP(B31,'ﾃﾞｰﾀ項目定義'!$A$4:$E$1089,3,FALSE)</f>
        <v>14</v>
      </c>
      <c r="E31" s="78">
        <f>VLOOKUP(B31,'ﾃﾞｰﾀ項目定義'!$A$4:$E$1089,4,FALSE)</f>
        <v>9</v>
      </c>
      <c r="F31" s="79"/>
      <c r="G31" s="79"/>
      <c r="H31" s="79"/>
      <c r="I31" s="67" t="str">
        <f>IF(VLOOKUP(B31,'ﾃﾞｰﾀ項目定義'!$A$4:$E$1089,5,FALSE)=0,"",VLOOKUP(B31,'ﾃﾞｰﾀ項目定義'!$A$4:$E$1089,5,FALSE))</f>
        <v>当月の請求額(税込額)</v>
      </c>
    </row>
    <row r="32" spans="1:9" ht="13.5">
      <c r="A32" s="124">
        <f t="shared" si="0"/>
        <v>29</v>
      </c>
      <c r="B32" s="77">
        <v>27268</v>
      </c>
      <c r="C32" s="77" t="str">
        <f>VLOOKUP(B32,'ﾃﾞｰﾀ項目定義'!$A$4:$E$1089,2,FALSE)</f>
        <v>繰越金額(税抜き)-符号</v>
      </c>
      <c r="D32" s="78">
        <f>VLOOKUP(B32,'ﾃﾞｰﾀ項目定義'!$A$4:$E$1089,3,FALSE)</f>
        <v>1</v>
      </c>
      <c r="E32" s="78" t="str">
        <f>VLOOKUP(B32,'ﾃﾞｰﾀ項目定義'!$A$4:$E$1089,4,FALSE)</f>
        <v>X</v>
      </c>
      <c r="F32" s="79"/>
      <c r="G32" s="79"/>
      <c r="H32" s="79"/>
      <c r="I32" s="67" t="str">
        <f>IF(VLOOKUP(B32,'ﾃﾞｰﾀ項目定義'!$A$4:$E$1089,5,FALSE)=0,"",VLOOKUP(B32,'ﾃﾞｰﾀ項目定義'!$A$4:$E$1089,5,FALSE))</f>
        <v>金額の符号を示すコード。(ｽﾍﾟｰｽ 又は １）：ﾌﾟﾗｽ、２：ﾏｲﾅｽ</v>
      </c>
    </row>
    <row r="33" spans="1:9" ht="13.5">
      <c r="A33" s="124">
        <f t="shared" si="0"/>
        <v>30</v>
      </c>
      <c r="B33" s="77">
        <v>27211</v>
      </c>
      <c r="C33" s="77" t="str">
        <f>VLOOKUP(B33,'ﾃﾞｰﾀ項目定義'!$A$4:$E$1089,2,FALSE)</f>
        <v>繰越金額(税抜き)</v>
      </c>
      <c r="D33" s="78">
        <f>VLOOKUP(B33,'ﾃﾞｰﾀ項目定義'!$A$4:$E$1089,3,FALSE)</f>
        <v>13</v>
      </c>
      <c r="E33" s="78">
        <f>VLOOKUP(B33,'ﾃﾞｰﾀ項目定義'!$A$4:$E$1089,4,FALSE)</f>
        <v>9</v>
      </c>
      <c r="F33" s="79"/>
      <c r="G33" s="79"/>
      <c r="H33" s="79"/>
      <c r="I33" s="67" t="str">
        <f>IF(VLOOKUP(B33,'ﾃﾞｰﾀ項目定義'!$A$4:$E$1089,5,FALSE)=0,"",VLOOKUP(B33,'ﾃﾞｰﾀ項目定義'!$A$4:$E$1089,5,FALSE))</f>
        <v>発注者に今回支払い義務のない金額(税抜き)</v>
      </c>
    </row>
    <row r="34" spans="1:9" ht="13.5">
      <c r="A34" s="124">
        <f t="shared" si="0"/>
        <v>31</v>
      </c>
      <c r="B34" s="77">
        <v>27266</v>
      </c>
      <c r="C34" s="77" t="str">
        <f>VLOOKUP(B34,'ﾃﾞｰﾀ項目定義'!$A$4:$E$1089,2,FALSE)</f>
        <v>繰越消費税額-符号</v>
      </c>
      <c r="D34" s="78">
        <f>VLOOKUP(B34,'ﾃﾞｰﾀ項目定義'!$A$4:$E$1089,3,FALSE)</f>
        <v>1</v>
      </c>
      <c r="E34" s="78" t="str">
        <f>VLOOKUP(B34,'ﾃﾞｰﾀ項目定義'!$A$4:$E$1089,4,FALSE)</f>
        <v>X</v>
      </c>
      <c r="F34" s="79"/>
      <c r="G34" s="79"/>
      <c r="H34" s="79"/>
      <c r="I34" s="67" t="str">
        <f>IF(VLOOKUP(B34,'ﾃﾞｰﾀ項目定義'!$A$4:$E$1089,5,FALSE)=0,"",VLOOKUP(B34,'ﾃﾞｰﾀ項目定義'!$A$4:$E$1089,5,FALSE))</f>
        <v>金額の符号を示すコード。(ｽﾍﾟｰｽ 又は １）：ﾌﾟﾗｽ、２：ﾏｲﾅｽ</v>
      </c>
    </row>
    <row r="35" spans="1:9" ht="13.5">
      <c r="A35" s="124">
        <f t="shared" si="0"/>
        <v>32</v>
      </c>
      <c r="B35" s="77">
        <v>27216</v>
      </c>
      <c r="C35" s="77" t="str">
        <f>VLOOKUP(B35,'ﾃﾞｰﾀ項目定義'!$A$4:$E$1089,2,FALSE)</f>
        <v>繰越消費税額</v>
      </c>
      <c r="D35" s="78">
        <f>VLOOKUP(B35,'ﾃﾞｰﾀ項目定義'!$A$4:$E$1089,3,FALSE)</f>
        <v>13</v>
      </c>
      <c r="E35" s="78">
        <f>VLOOKUP(B35,'ﾃﾞｰﾀ項目定義'!$A$4:$E$1089,4,FALSE)</f>
        <v>9</v>
      </c>
      <c r="F35" s="79"/>
      <c r="G35" s="79"/>
      <c r="H35" s="79"/>
      <c r="I35" s="67" t="str">
        <f>IF(VLOOKUP(B35,'ﾃﾞｰﾀ項目定義'!$A$4:$E$1089,5,FALSE)=0,"",VLOOKUP(B35,'ﾃﾞｰﾀ項目定義'!$A$4:$E$1089,5,FALSE))</f>
        <v>発注者に今回支払い義務のない金額(税額)</v>
      </c>
    </row>
    <row r="36" spans="1:9" ht="13.5">
      <c r="A36" s="124">
        <f t="shared" si="0"/>
        <v>33</v>
      </c>
      <c r="B36" s="77">
        <v>27267</v>
      </c>
      <c r="C36" s="77" t="str">
        <f>VLOOKUP(B36,'ﾃﾞｰﾀ項目定義'!$A$4:$E$1089,2,FALSE)</f>
        <v>繰越不可金額(税抜き)-符号</v>
      </c>
      <c r="D36" s="78">
        <f>VLOOKUP(B36,'ﾃﾞｰﾀ項目定義'!$A$4:$E$1089,3,FALSE)</f>
        <v>1</v>
      </c>
      <c r="E36" s="78" t="str">
        <f>VLOOKUP(B36,'ﾃﾞｰﾀ項目定義'!$A$4:$E$1089,4,FALSE)</f>
        <v>X</v>
      </c>
      <c r="F36" s="79" t="s">
        <v>264</v>
      </c>
      <c r="G36" s="79"/>
      <c r="H36" s="79"/>
      <c r="I36" s="67" t="str">
        <f>IF(VLOOKUP(B36,'ﾃﾞｰﾀ項目定義'!$A$4:$E$1089,5,FALSE)=0,"",VLOOKUP(B36,'ﾃﾞｰﾀ項目定義'!$A$4:$E$1089,5,FALSE))</f>
        <v>金額の符号を示すコード。(ｽﾍﾟｰｽ 又は １）：ﾌﾟﾗｽ、２：ﾏｲﾅｽ</v>
      </c>
    </row>
    <row r="37" spans="1:9" ht="13.5">
      <c r="A37" s="124">
        <f t="shared" si="0"/>
        <v>34</v>
      </c>
      <c r="B37" s="77">
        <v>27181</v>
      </c>
      <c r="C37" s="77" t="str">
        <f>VLOOKUP(B37,'ﾃﾞｰﾀ項目定義'!$A$4:$E$1089,2,FALSE)</f>
        <v>繰越不可金額(税抜き)</v>
      </c>
      <c r="D37" s="78">
        <f>VLOOKUP(B37,'ﾃﾞｰﾀ項目定義'!$A$4:$E$1089,3,FALSE)</f>
        <v>13</v>
      </c>
      <c r="E37" s="78">
        <f>VLOOKUP(B37,'ﾃﾞｰﾀ項目定義'!$A$4:$E$1089,4,FALSE)</f>
        <v>9</v>
      </c>
      <c r="F37" s="79" t="s">
        <v>264</v>
      </c>
      <c r="G37" s="79"/>
      <c r="H37" s="79"/>
      <c r="I37" s="67" t="str">
        <f>IF(VLOOKUP(B37,'ﾃﾞｰﾀ項目定義'!$A$4:$E$1089,5,FALSE)=0,"",VLOOKUP(B37,'ﾃﾞｰﾀ項目定義'!$A$4:$E$1089,5,FALSE))</f>
        <v>繰越しをせず，支払う金額(税抜き)。</v>
      </c>
    </row>
    <row r="38" spans="1:9" ht="13.5">
      <c r="A38" s="124">
        <f t="shared" si="0"/>
        <v>35</v>
      </c>
      <c r="B38" s="77">
        <v>27270</v>
      </c>
      <c r="C38" s="77" t="str">
        <f>VLOOKUP(B38,'ﾃﾞｰﾀ項目定義'!$A$4:$E$1089,2,FALSE)</f>
        <v>繰越不可消費税額-符号</v>
      </c>
      <c r="D38" s="78">
        <f>VLOOKUP(B38,'ﾃﾞｰﾀ項目定義'!$A$4:$E$1089,3,FALSE)</f>
        <v>1</v>
      </c>
      <c r="E38" s="78" t="str">
        <f>VLOOKUP(B38,'ﾃﾞｰﾀ項目定義'!$A$4:$E$1089,4,FALSE)</f>
        <v>X</v>
      </c>
      <c r="F38" s="79"/>
      <c r="G38" s="79"/>
      <c r="H38" s="79"/>
      <c r="I38" s="67" t="str">
        <f>IF(VLOOKUP(B38,'ﾃﾞｰﾀ項目定義'!$A$4:$E$1089,5,FALSE)=0,"",VLOOKUP(B38,'ﾃﾞｰﾀ項目定義'!$A$4:$E$1089,5,FALSE))</f>
        <v>金額の符号を示すコード。(ｽﾍﾟｰｽ 又は １）：ﾌﾟﾗｽ、２：ﾏｲﾅｽ</v>
      </c>
    </row>
    <row r="39" spans="1:9" ht="13.5">
      <c r="A39" s="124">
        <f t="shared" si="0"/>
        <v>36</v>
      </c>
      <c r="B39" s="77">
        <v>27218</v>
      </c>
      <c r="C39" s="77" t="str">
        <f>VLOOKUP(B39,'ﾃﾞｰﾀ項目定義'!$A$4:$E$1089,2,FALSE)</f>
        <v>繰越不可消費税額</v>
      </c>
      <c r="D39" s="78">
        <f>VLOOKUP(B39,'ﾃﾞｰﾀ項目定義'!$A$4:$E$1089,3,FALSE)</f>
        <v>13</v>
      </c>
      <c r="E39" s="78">
        <f>VLOOKUP(B39,'ﾃﾞｰﾀ項目定義'!$A$4:$E$1089,4,FALSE)</f>
        <v>9</v>
      </c>
      <c r="F39" s="79"/>
      <c r="G39" s="79"/>
      <c r="H39" s="79"/>
      <c r="I39" s="67" t="str">
        <f>IF(VLOOKUP(B39,'ﾃﾞｰﾀ項目定義'!$A$4:$E$1089,5,FALSE)=0,"",VLOOKUP(B39,'ﾃﾞｰﾀ項目定義'!$A$4:$E$1089,5,FALSE))</f>
        <v>繰越しをせず，支払う消費税の金額。</v>
      </c>
    </row>
    <row r="40" spans="1:9" ht="13.5">
      <c r="A40" s="124">
        <f t="shared" si="0"/>
        <v>37</v>
      </c>
      <c r="B40" s="77">
        <v>27269</v>
      </c>
      <c r="C40" s="77" t="str">
        <f>VLOOKUP(B40,'ﾃﾞｰﾀ項目定義'!$A$4:$E$1089,2,FALSE)</f>
        <v>繰越不可金額(税込)-符号</v>
      </c>
      <c r="D40" s="78">
        <f>VLOOKUP(B40,'ﾃﾞｰﾀ項目定義'!$A$4:$E$1089,3,FALSE)</f>
        <v>1</v>
      </c>
      <c r="E40" s="78" t="str">
        <f>VLOOKUP(B40,'ﾃﾞｰﾀ項目定義'!$A$4:$E$1089,4,FALSE)</f>
        <v>X</v>
      </c>
      <c r="F40" s="79"/>
      <c r="G40" s="79"/>
      <c r="H40" s="79"/>
      <c r="I40" s="67" t="str">
        <f>IF(VLOOKUP(B40,'ﾃﾞｰﾀ項目定義'!$A$4:$E$1089,5,FALSE)=0,"",VLOOKUP(B40,'ﾃﾞｰﾀ項目定義'!$A$4:$E$1089,5,FALSE))</f>
        <v>金額の符号を示すコード。(ｽﾍﾟｰｽ 又は １）：ﾌﾟﾗｽ、２：ﾏｲﾅｽ</v>
      </c>
    </row>
    <row r="41" spans="1:9" ht="13.5">
      <c r="A41" s="124">
        <f t="shared" si="0"/>
        <v>38</v>
      </c>
      <c r="B41" s="77">
        <v>27213</v>
      </c>
      <c r="C41" s="77" t="str">
        <f>VLOOKUP(B41,'ﾃﾞｰﾀ項目定義'!$A$4:$E$1089,2,FALSE)</f>
        <v>繰越不可金額(税込)</v>
      </c>
      <c r="D41" s="78">
        <f>VLOOKUP(B41,'ﾃﾞｰﾀ項目定義'!$A$4:$E$1089,3,FALSE)</f>
        <v>14</v>
      </c>
      <c r="E41" s="78">
        <f>VLOOKUP(B41,'ﾃﾞｰﾀ項目定義'!$A$4:$E$1089,4,FALSE)</f>
        <v>9</v>
      </c>
      <c r="F41" s="79"/>
      <c r="G41" s="79"/>
      <c r="H41" s="79"/>
      <c r="I41" s="67" t="str">
        <f>IF(VLOOKUP(B41,'ﾃﾞｰﾀ項目定義'!$A$4:$E$1089,5,FALSE)=0,"",VLOOKUP(B41,'ﾃﾞｰﾀ項目定義'!$A$4:$E$1089,5,FALSE))</f>
        <v>繰越しをせず，支払う金額。消費税を含む。</v>
      </c>
    </row>
    <row r="42" spans="1:9" ht="13.5">
      <c r="A42" s="124">
        <f t="shared" si="0"/>
        <v>39</v>
      </c>
      <c r="B42" s="77">
        <v>27226</v>
      </c>
      <c r="C42" s="77" t="str">
        <f>VLOOKUP(B42,'ﾃﾞｰﾀ項目定義'!$A$4:$E$1089,2,FALSE)</f>
        <v>前月売上金額(税抜き)-符号</v>
      </c>
      <c r="D42" s="78">
        <f>VLOOKUP(B42,'ﾃﾞｰﾀ項目定義'!$A$4:$E$1089,3,FALSE)</f>
        <v>1</v>
      </c>
      <c r="E42" s="78" t="str">
        <f>VLOOKUP(B42,'ﾃﾞｰﾀ項目定義'!$A$4:$E$1089,4,FALSE)</f>
        <v>X</v>
      </c>
      <c r="F42" s="79"/>
      <c r="G42" s="79"/>
      <c r="H42" s="79"/>
      <c r="I42" s="67" t="str">
        <f>IF(VLOOKUP(B42,'ﾃﾞｰﾀ項目定義'!$A$4:$E$1089,5,FALSE)=0,"",VLOOKUP(B42,'ﾃﾞｰﾀ項目定義'!$A$4:$E$1089,5,FALSE))</f>
        <v>金額の符号を示すコード。(ｽﾍﾟｰｽ 又は １）：ﾌﾟﾗｽ、２：ﾏｲﾅｽ</v>
      </c>
    </row>
    <row r="43" spans="1:9" ht="13.5">
      <c r="A43" s="124">
        <f t="shared" si="0"/>
        <v>40</v>
      </c>
      <c r="B43" s="77">
        <v>27183</v>
      </c>
      <c r="C43" s="77" t="str">
        <f>VLOOKUP(B43,'ﾃﾞｰﾀ項目定義'!$A$4:$E$1089,2,FALSE)</f>
        <v>前月売上金額(税抜き)</v>
      </c>
      <c r="D43" s="78">
        <f>VLOOKUP(B43,'ﾃﾞｰﾀ項目定義'!$A$4:$E$1089,3,FALSE)</f>
        <v>13</v>
      </c>
      <c r="E43" s="78">
        <f>VLOOKUP(B43,'ﾃﾞｰﾀ項目定義'!$A$4:$E$1089,4,FALSE)</f>
        <v>9</v>
      </c>
      <c r="F43" s="79" t="s">
        <v>264</v>
      </c>
      <c r="G43" s="79"/>
      <c r="H43" s="80"/>
      <c r="I43" s="67" t="str">
        <f>IF(VLOOKUP(B43,'ﾃﾞｰﾀ項目定義'!$A$4:$E$1089,5,FALSE)=0,"",VLOOKUP(B43,'ﾃﾞｰﾀ項目定義'!$A$4:$E$1089,5,FALSE))</f>
        <v>前月売上金額(税抜き)</v>
      </c>
    </row>
    <row r="44" spans="1:9" ht="13.5">
      <c r="A44" s="124">
        <f t="shared" si="0"/>
        <v>41</v>
      </c>
      <c r="B44" s="77">
        <v>27227</v>
      </c>
      <c r="C44" s="77" t="str">
        <f>VLOOKUP(B44,'ﾃﾞｰﾀ項目定義'!$A$4:$E$1089,2,FALSE)</f>
        <v>前月売上消費税額-符号</v>
      </c>
      <c r="D44" s="78">
        <f>VLOOKUP(B44,'ﾃﾞｰﾀ項目定義'!$A$4:$E$1089,3,FALSE)</f>
        <v>1</v>
      </c>
      <c r="E44" s="78" t="str">
        <f>VLOOKUP(B44,'ﾃﾞｰﾀ項目定義'!$A$4:$E$1089,4,FALSE)</f>
        <v>X</v>
      </c>
      <c r="F44" s="79"/>
      <c r="G44" s="79"/>
      <c r="H44" s="80"/>
      <c r="I44" s="67" t="str">
        <f>IF(VLOOKUP(B44,'ﾃﾞｰﾀ項目定義'!$A$4:$E$1089,5,FALSE)=0,"",VLOOKUP(B44,'ﾃﾞｰﾀ項目定義'!$A$4:$E$1089,5,FALSE))</f>
        <v>金額の符号を示すコード。(ｽﾍﾟｰｽ 又は １）：ﾌﾟﾗｽ、２：ﾏｲﾅｽ</v>
      </c>
    </row>
    <row r="45" spans="1:9" ht="13.5">
      <c r="A45" s="124">
        <f t="shared" si="0"/>
        <v>42</v>
      </c>
      <c r="B45" s="77">
        <v>27184</v>
      </c>
      <c r="C45" s="77" t="str">
        <f>VLOOKUP(B45,'ﾃﾞｰﾀ項目定義'!$A$4:$E$1089,2,FALSE)</f>
        <v>前月売上消費税額</v>
      </c>
      <c r="D45" s="78">
        <f>VLOOKUP(B45,'ﾃﾞｰﾀ項目定義'!$A$4:$E$1089,3,FALSE)</f>
        <v>13</v>
      </c>
      <c r="E45" s="78">
        <f>VLOOKUP(B45,'ﾃﾞｰﾀ項目定義'!$A$4:$E$1089,4,FALSE)</f>
        <v>9</v>
      </c>
      <c r="F45" s="79" t="s">
        <v>264</v>
      </c>
      <c r="G45" s="79"/>
      <c r="H45" s="80"/>
      <c r="I45" s="67" t="str">
        <f>IF(VLOOKUP(B45,'ﾃﾞｰﾀ項目定義'!$A$4:$E$1089,5,FALSE)=0,"",VLOOKUP(B45,'ﾃﾞｰﾀ項目定義'!$A$4:$E$1089,5,FALSE))</f>
        <v>前月売上金額(税額)</v>
      </c>
    </row>
    <row r="46" spans="1:9" ht="13.5">
      <c r="A46" s="124">
        <f t="shared" si="0"/>
        <v>43</v>
      </c>
      <c r="B46" s="77">
        <v>27017</v>
      </c>
      <c r="C46" s="77" t="str">
        <f>VLOOKUP(B46,'ﾃﾞｰﾀ項目定義'!$A$4:$E$1089,2,FALSE)</f>
        <v>備考(全角）</v>
      </c>
      <c r="D46" s="78">
        <f>VLOOKUP(B46,'ﾃﾞｰﾀ項目定義'!$A$4:$E$1089,3,FALSE)</f>
        <v>100</v>
      </c>
      <c r="E46" s="78" t="str">
        <f>VLOOKUP(B46,'ﾃﾞｰﾀ項目定義'!$A$4:$E$1089,4,FALSE)</f>
        <v>K</v>
      </c>
      <c r="F46" s="79" t="s">
        <v>264</v>
      </c>
      <c r="G46" s="79"/>
      <c r="H46" s="79"/>
      <c r="I46" s="67" t="str">
        <f>IF(VLOOKUP(B46,'ﾃﾞｰﾀ項目定義'!$A$4:$E$1089,5,FALSE)=0,"",VLOOKUP(B46,'ﾃﾞｰﾀ項目定義'!$A$4:$E$1089,5,FALSE))</f>
        <v>かな・漢字による備考。当該ﾒｯｾｰｼﾞに対するﾒｯｾｰｼﾞ作成側の追記事項</v>
      </c>
    </row>
    <row r="47" spans="1:9" s="64" customFormat="1" ht="14.25" thickBot="1">
      <c r="A47" s="116">
        <f>A46+1</f>
        <v>44</v>
      </c>
      <c r="B47" s="117">
        <v>27330</v>
      </c>
      <c r="C47" s="118" t="str">
        <f>VLOOKUP(B47,'ﾃﾞｰﾀ項目定義'!$A$4:$E$1011,2,FALSE)</f>
        <v>自由使用欄</v>
      </c>
      <c r="D47" s="119">
        <f>VLOOKUP(B47,'ﾃﾞｰﾀ項目定義'!$A$4:$E$1011,3,FALSE)</f>
        <v>30</v>
      </c>
      <c r="E47" s="119" t="str">
        <f>VLOOKUP(B47,'ﾃﾞｰﾀ項目定義'!$A$4:$E$1011,4,FALSE)</f>
        <v>X</v>
      </c>
      <c r="F47" s="118"/>
      <c r="G47" s="119" t="s">
        <v>797</v>
      </c>
      <c r="H47" s="119">
        <v>50</v>
      </c>
      <c r="I47" s="120" t="str">
        <f>IF(VLOOKUP(B47,'ﾃﾞｰﾀ項目定義'!$A$4:$E$1011,5,FALSE)=0,"",VLOOKUP(B47,'ﾃﾞｰﾀ項目定義'!$A$4:$E$1011,5,FALSE))</f>
        <v>ﾏﾙﾁ明細。１明細には１情報として使用し、１明細内に複数の情報をセットしない。</v>
      </c>
    </row>
  </sheetData>
  <printOptions/>
  <pageMargins left="0.5905511811023623" right="0.28" top="0.5905511811023623" bottom="0.7874015748031497" header="0.3937007874015748" footer="0.3937007874015748"/>
  <pageSetup fitToHeight="3" fitToWidth="1" horizontalDpi="300" verticalDpi="300" orientation="landscape" paperSize="9" r:id="rId3"/>
  <headerFooter alignWithMargins="0">
    <oddHeader>&amp;R印刷日：&amp;D</oddHeader>
    <oddFooter>&amp;C&amp;P / &amp;N ﾍﾟｰｼﾞ</oddFooter>
  </headerFooter>
  <legacyDrawing r:id="rId2"/>
</worksheet>
</file>

<file path=xl/worksheets/sheet25.xml><?xml version="1.0" encoding="utf-8"?>
<worksheet xmlns="http://schemas.openxmlformats.org/spreadsheetml/2006/main" xmlns:r="http://schemas.openxmlformats.org/officeDocument/2006/relationships">
  <sheetPr>
    <pageSetUpPr fitToPage="1"/>
  </sheetPr>
  <dimension ref="A1:I94"/>
  <sheetViews>
    <sheetView tabSelected="1" zoomScale="80" zoomScaleNormal="80" workbookViewId="0" topLeftCell="A1">
      <pane ySplit="3" topLeftCell="BM62" activePane="bottomLeft" state="frozen"/>
      <selection pane="topLeft" activeCell="A1" sqref="A1"/>
      <selection pane="bottomLeft" activeCell="G66" sqref="G66"/>
    </sheetView>
  </sheetViews>
  <sheetFormatPr defaultColWidth="9.00390625" defaultRowHeight="13.5"/>
  <cols>
    <col min="1" max="1" width="4.125" style="69" customWidth="1"/>
    <col min="2" max="2" width="5.625" style="69" customWidth="1"/>
    <col min="3" max="3" width="29.75390625" style="69" customWidth="1"/>
    <col min="4" max="4" width="6.625" style="69" bestFit="1" customWidth="1"/>
    <col min="5" max="6" width="5.125" style="69" bestFit="1" customWidth="1"/>
    <col min="7" max="8" width="5.25390625" style="69" customWidth="1"/>
    <col min="9" max="9" width="70.625" style="69" customWidth="1"/>
    <col min="10" max="16384" width="9.00390625" style="69" customWidth="1"/>
  </cols>
  <sheetData>
    <row r="1" spans="1:9" ht="17.25">
      <c r="A1" s="17" t="str">
        <f>ﾒｯｾｰｼﾞﾌﾛｰ!D44</f>
        <v>請求支払照合確認明細情報</v>
      </c>
      <c r="B1" s="4"/>
      <c r="C1" s="5"/>
      <c r="D1" s="5"/>
      <c r="E1" s="5"/>
      <c r="F1" s="5"/>
      <c r="G1" s="5"/>
      <c r="H1" s="5"/>
      <c r="I1" s="26" t="str">
        <f>'ﾃﾞｰﾀ項目定義'!$E$1</f>
        <v>ＢＰＩＤ ＝ ＨＷＳＷ００１Ａ</v>
      </c>
    </row>
    <row r="2" ht="18" thickBot="1">
      <c r="I2" s="27" t="str">
        <f>'ﾒｯｾｰｼﾞ一覧'!B96&amp;'ﾒｯｾｰｼﾞ一覧'!E115</f>
        <v>情報区分コード ＝ ０８３1</v>
      </c>
    </row>
    <row r="3" spans="1:9" s="64" customFormat="1" ht="27.75" customHeight="1" thickBot="1">
      <c r="A3" s="127" t="s">
        <v>915</v>
      </c>
      <c r="B3" s="70" t="s">
        <v>21</v>
      </c>
      <c r="C3" s="71" t="s">
        <v>916</v>
      </c>
      <c r="D3" s="71" t="s">
        <v>917</v>
      </c>
      <c r="E3" s="71" t="s">
        <v>918</v>
      </c>
      <c r="F3" s="71" t="s">
        <v>919</v>
      </c>
      <c r="G3" s="70" t="s">
        <v>349</v>
      </c>
      <c r="H3" s="70" t="s">
        <v>350</v>
      </c>
      <c r="I3" s="72" t="s">
        <v>920</v>
      </c>
    </row>
    <row r="4" spans="1:9" ht="13.5">
      <c r="A4" s="128">
        <v>1</v>
      </c>
      <c r="B4" s="73">
        <v>27001</v>
      </c>
      <c r="C4" s="73" t="str">
        <f>VLOOKUP(B4,'ﾃﾞｰﾀ項目定義'!$A$4:$E$1089,2,FALSE)</f>
        <v>ﾃﾞｰﾀ処理番号</v>
      </c>
      <c r="D4" s="74" t="str">
        <f>VLOOKUP(B4,'ﾃﾞｰﾀ項目定義'!$A$4:$E$1089,3,FALSE)</f>
        <v>5</v>
      </c>
      <c r="E4" s="74" t="str">
        <f>VLOOKUP(B4,'ﾃﾞｰﾀ項目定義'!$A$4:$E$1089,4,FALSE)</f>
        <v>9</v>
      </c>
      <c r="F4" s="75">
        <v>3</v>
      </c>
      <c r="G4" s="75"/>
      <c r="H4" s="75"/>
      <c r="I4" s="76" t="str">
        <f>IF(VLOOKUP(B4,'ﾃﾞｰﾀ項目定義'!$A$4:$E$1089,5,FALSE)=0,"",VLOOKUP(B4,'ﾃﾞｰﾀ項目定義'!$A$4:$E$1089,5,FALSE))</f>
        <v>ﾃﾞｰﾀ処理番号。受信側でﾒｯｾｰｼﾞを処理する際の順位を示す番号。</v>
      </c>
    </row>
    <row r="5" spans="1:9" ht="13.5">
      <c r="A5" s="124">
        <f aca="true" t="shared" si="0" ref="A5:A93">SUM(A4+1)</f>
        <v>2</v>
      </c>
      <c r="B5" s="77">
        <v>27002</v>
      </c>
      <c r="C5" s="77" t="str">
        <f>VLOOKUP(B5,'ﾃﾞｰﾀ項目定義'!$A$4:$E$1089,2,FALSE)</f>
        <v>情報区分ｺｰﾄﾞ</v>
      </c>
      <c r="D5" s="78" t="str">
        <f>VLOOKUP(B5,'ﾃﾞｰﾀ項目定義'!$A$4:$E$1089,3,FALSE)</f>
        <v>4</v>
      </c>
      <c r="E5" s="78" t="str">
        <f>VLOOKUP(B5,'ﾃﾞｰﾀ項目定義'!$A$4:$E$1089,4,FALSE)</f>
        <v>X</v>
      </c>
      <c r="F5" s="79">
        <v>3</v>
      </c>
      <c r="G5" s="79"/>
      <c r="H5" s="79"/>
      <c r="I5" s="67" t="str">
        <f>'ﾃﾞｰﾀ項目定義'!E5&amp;" ("&amp;A1&amp;" = "&amp;'ﾒｯｾｰｼﾞ一覧'!E115&amp;")"</f>
        <v>情報の種類を示すｺｰﾄﾞ (請求支払照合確認明細情報 = ０８３1)</v>
      </c>
    </row>
    <row r="6" spans="1:9" ht="13.5">
      <c r="A6" s="124">
        <f t="shared" si="0"/>
        <v>3</v>
      </c>
      <c r="B6" s="77">
        <v>27003</v>
      </c>
      <c r="C6" s="77" t="str">
        <f>VLOOKUP(B6,'ﾃﾞｰﾀ項目定義'!$A$4:$E$1089,2,FALSE)</f>
        <v>ﾃﾞｰﾀ作成日</v>
      </c>
      <c r="D6" s="78" t="str">
        <f>VLOOKUP(B6,'ﾃﾞｰﾀ項目定義'!$A$4:$E$1089,3,FALSE)</f>
        <v>8</v>
      </c>
      <c r="E6" s="78" t="str">
        <f>VLOOKUP(B6,'ﾃﾞｰﾀ項目定義'!$A$4:$E$1089,4,FALSE)</f>
        <v>Y</v>
      </c>
      <c r="F6" s="79">
        <v>3</v>
      </c>
      <c r="G6" s="79"/>
      <c r="H6" s="79"/>
      <c r="I6" s="67" t="str">
        <f>IF(VLOOKUP(B6,'ﾃﾞｰﾀ項目定義'!$A$4:$E$1089,5,FALSE)=0,"",VLOOKUP(B6,'ﾃﾞｰﾀ項目定義'!$A$4:$E$1089,5,FALSE))</f>
        <v>ﾃﾞｰﾀ作成生年月日</v>
      </c>
    </row>
    <row r="7" spans="1:9" s="64" customFormat="1" ht="13.5">
      <c r="A7" s="89">
        <f>SUM(A6+1)</f>
        <v>4</v>
      </c>
      <c r="B7" s="77">
        <v>27187</v>
      </c>
      <c r="C7" s="93" t="str">
        <f>VLOOKUP(B7,'ﾃﾞｰﾀ項目定義'!$A$4:$E$1011,2,FALSE)</f>
        <v>ﾃﾞｰﾀ作成時間</v>
      </c>
      <c r="D7" s="78">
        <f>VLOOKUP(B7,'ﾃﾞｰﾀ項目定義'!$A$4:$E$1011,3,FALSE)</f>
        <v>6</v>
      </c>
      <c r="E7" s="78">
        <f>VLOOKUP(B7,'ﾃﾞｰﾀ項目定義'!$A$4:$E$1011,4,FALSE)</f>
        <v>9</v>
      </c>
      <c r="F7" s="78"/>
      <c r="G7" s="78"/>
      <c r="H7" s="78"/>
      <c r="I7" s="67" t="str">
        <f>IF(VLOOKUP(B7,'ﾃﾞｰﾀ項目定義'!$A$4:$E$1011,5,FALSE)=0,"",VLOOKUP(B7,'ﾃﾞｰﾀ項目定義'!$A$4:$E$1011,5,FALSE))</f>
        <v>ﾃﾞｰﾀ作成時刻。HHMMSS（HH：00～24、MM：00～59、SS：00～59）</v>
      </c>
    </row>
    <row r="8" spans="1:9" ht="13.5">
      <c r="A8" s="124">
        <f>SUM(A7+1)</f>
        <v>5</v>
      </c>
      <c r="B8" s="77">
        <v>27004</v>
      </c>
      <c r="C8" s="77" t="str">
        <f>VLOOKUP(B8,'ﾃﾞｰﾀ項目定義'!$A$4:$E$1089,2,FALSE)</f>
        <v>発注者ｺｰﾄﾞ</v>
      </c>
      <c r="D8" s="78" t="str">
        <f>VLOOKUP(B8,'ﾃﾞｰﾀ項目定義'!$A$4:$E$1089,3,FALSE)</f>
        <v>12</v>
      </c>
      <c r="E8" s="78" t="str">
        <f>VLOOKUP(B8,'ﾃﾞｰﾀ項目定義'!$A$4:$E$1089,4,FALSE)</f>
        <v>X</v>
      </c>
      <c r="F8" s="79">
        <v>3</v>
      </c>
      <c r="G8" s="79"/>
      <c r="H8" s="79"/>
      <c r="I8" s="67" t="str">
        <f>IF(VLOOKUP(B8,'ﾃﾞｰﾀ項目定義'!$A$4:$E$1089,5,FALSE)=0,"",VLOOKUP(B8,'ﾃﾞｰﾀ項目定義'!$A$4:$E$1089,5,FALSE))</f>
        <v>発注側統一企業ｺｰﾄﾞ</v>
      </c>
    </row>
    <row r="9" spans="1:9" ht="13.5">
      <c r="A9" s="124">
        <f t="shared" si="0"/>
        <v>6</v>
      </c>
      <c r="B9" s="77">
        <v>27005</v>
      </c>
      <c r="C9" s="77" t="str">
        <f>VLOOKUP(B9,'ﾃﾞｰﾀ項目定義'!$A$4:$E$1089,2,FALSE)</f>
        <v>受注者ｺｰﾄﾞ</v>
      </c>
      <c r="D9" s="78" t="str">
        <f>VLOOKUP(B9,'ﾃﾞｰﾀ項目定義'!$A$4:$E$1089,3,FALSE)</f>
        <v>12</v>
      </c>
      <c r="E9" s="78" t="str">
        <f>VLOOKUP(B9,'ﾃﾞｰﾀ項目定義'!$A$4:$E$1089,4,FALSE)</f>
        <v>X</v>
      </c>
      <c r="F9" s="79">
        <v>3</v>
      </c>
      <c r="G9" s="79"/>
      <c r="H9" s="79"/>
      <c r="I9" s="67" t="str">
        <f>IF(VLOOKUP(B9,'ﾃﾞｰﾀ項目定義'!$A$4:$E$1089,5,FALSE)=0,"",VLOOKUP(B9,'ﾃﾞｰﾀ項目定義'!$A$4:$E$1089,5,FALSE))</f>
        <v>受注側統一企業ｺｰﾄﾞ</v>
      </c>
    </row>
    <row r="10" spans="1:9" s="64" customFormat="1" ht="13.5">
      <c r="A10" s="89">
        <f>SUM(A9+1)</f>
        <v>7</v>
      </c>
      <c r="B10" s="77">
        <v>27008</v>
      </c>
      <c r="C10" s="93" t="str">
        <f>VLOOKUP(B10,'ﾃﾞｰﾀ項目定義'!$A$4:$E$1011,2,FALSE)</f>
        <v>訂正区分</v>
      </c>
      <c r="D10" s="78" t="str">
        <f>VLOOKUP(B10,'ﾃﾞｰﾀ項目定義'!$A$4:$E$1011,3,FALSE)</f>
        <v>1</v>
      </c>
      <c r="E10" s="78" t="str">
        <f>VLOOKUP(B10,'ﾃﾞｰﾀ項目定義'!$A$4:$E$1011,4,FALSE)</f>
        <v>X</v>
      </c>
      <c r="F10" s="78">
        <v>3</v>
      </c>
      <c r="G10" s="78"/>
      <c r="H10" s="78"/>
      <c r="I10" s="68" t="s">
        <v>345</v>
      </c>
    </row>
    <row r="11" spans="1:9" s="64" customFormat="1" ht="13.5">
      <c r="A11" s="124">
        <f>SUM(A10+1)</f>
        <v>8</v>
      </c>
      <c r="B11" s="77">
        <v>27164</v>
      </c>
      <c r="C11" s="77" t="str">
        <f>VLOOKUP(B11,'ﾃﾞｰﾀ項目定義'!$A$4:$E$1089,2,FALSE)</f>
        <v>請求書番号</v>
      </c>
      <c r="D11" s="78">
        <f>VLOOKUP(B11,'ﾃﾞｰﾀ項目定義'!$A$4:$E$1089,3,FALSE)</f>
        <v>23</v>
      </c>
      <c r="E11" s="78" t="str">
        <f>VLOOKUP(B11,'ﾃﾞｰﾀ項目定義'!$A$4:$E$1089,4,FALSE)</f>
        <v>X</v>
      </c>
      <c r="F11" s="79">
        <v>3</v>
      </c>
      <c r="G11" s="79"/>
      <c r="H11" s="79"/>
      <c r="I11" s="67" t="str">
        <f>IF(VLOOKUP(B11,'ﾃﾞｰﾀ項目定義'!$A$4:$E$1089,5,FALSE)=0,"",VLOOKUP(B11,'ﾃﾞｰﾀ項目定義'!$A$4:$E$1089,5,FALSE))</f>
        <v>請求書単位の番号､請求者採番</v>
      </c>
    </row>
    <row r="12" spans="1:9" s="64" customFormat="1" ht="13.5">
      <c r="A12" s="124">
        <f t="shared" si="0"/>
        <v>9</v>
      </c>
      <c r="B12" s="84">
        <v>27264</v>
      </c>
      <c r="C12" s="77" t="str">
        <f>VLOOKUP(B12,'ﾃﾞｰﾀ項目定義'!$A$4:$E$1089,2,FALSE)</f>
        <v>照合管理番号</v>
      </c>
      <c r="D12" s="78">
        <f>VLOOKUP(B12,'ﾃﾞｰﾀ項目定義'!$A$4:$E$1089,3,FALSE)</f>
        <v>23</v>
      </c>
      <c r="E12" s="78" t="str">
        <f>VLOOKUP(B12,'ﾃﾞｰﾀ項目定義'!$A$4:$E$1089,4,FALSE)</f>
        <v>X</v>
      </c>
      <c r="F12" s="85"/>
      <c r="G12" s="78"/>
      <c r="H12" s="78"/>
      <c r="I12" s="67" t="str">
        <f>IF(VLOOKUP(B12,'ﾃﾞｰﾀ項目定義'!$A$4:$E$1089,5,FALSE)=0,"",VLOOKUP(B12,'ﾃﾞｰﾀ項目定義'!$A$4:$E$1089,5,FALSE))</f>
        <v>請求・支払の照合を行う際の管理番号</v>
      </c>
    </row>
    <row r="13" spans="1:9" ht="13.5">
      <c r="A13" s="124">
        <f t="shared" si="0"/>
        <v>10</v>
      </c>
      <c r="B13" s="77">
        <v>27188</v>
      </c>
      <c r="C13" s="77" t="str">
        <f>VLOOKUP(B13,'ﾃﾞｰﾀ項目定義'!$A$4:$E$1089,2,FALSE)</f>
        <v>請求明細書番号</v>
      </c>
      <c r="D13" s="78">
        <f>VLOOKUP(B13,'ﾃﾞｰﾀ項目定義'!$A$4:$E$1089,3,FALSE)</f>
        <v>23</v>
      </c>
      <c r="E13" s="78" t="str">
        <f>VLOOKUP(B13,'ﾃﾞｰﾀ項目定義'!$A$4:$E$1089,4,FALSE)</f>
        <v>X</v>
      </c>
      <c r="F13" s="79"/>
      <c r="G13" s="79"/>
      <c r="H13" s="79"/>
      <c r="I13" s="67" t="str">
        <f>IF(VLOOKUP(B13,'ﾃﾞｰﾀ項目定義'!$A$4:$E$1089,5,FALSE)=0,"",VLOOKUP(B13,'ﾃﾞｰﾀ項目定義'!$A$4:$E$1089,5,FALSE))</f>
        <v>請求明細単位の番号､請求者採番</v>
      </c>
    </row>
    <row r="14" spans="1:9" ht="13.5">
      <c r="A14" s="124">
        <f t="shared" si="0"/>
        <v>11</v>
      </c>
      <c r="B14" s="77">
        <v>27026</v>
      </c>
      <c r="C14" s="77" t="str">
        <f>VLOOKUP(B14,'ﾃﾞｰﾀ項目定義'!$A$4:$E$1089,2,FALSE)</f>
        <v>出荷番号</v>
      </c>
      <c r="D14" s="78">
        <f>VLOOKUP(B14,'ﾃﾞｰﾀ項目定義'!$A$4:$E$1089,3,FALSE)</f>
        <v>20</v>
      </c>
      <c r="E14" s="78" t="str">
        <f>VLOOKUP(B14,'ﾃﾞｰﾀ項目定義'!$A$4:$E$1089,4,FALSE)</f>
        <v>X</v>
      </c>
      <c r="F14" s="79">
        <v>2</v>
      </c>
      <c r="G14" s="79"/>
      <c r="H14" s="79"/>
      <c r="I14" s="67" t="str">
        <f>IF(VLOOKUP(B14,'ﾃﾞｰﾀ項目定義'!$A$4:$E$1089,5,FALSE)=0,"",VLOOKUP(B14,'ﾃﾞｰﾀ項目定義'!$A$4:$E$1089,5,FALSE))</f>
        <v>受注側出荷管理番号(伝票番号・物品）</v>
      </c>
    </row>
    <row r="15" spans="1:9" ht="13.5">
      <c r="A15" s="124">
        <f t="shared" si="0"/>
        <v>12</v>
      </c>
      <c r="B15" s="77">
        <v>27011</v>
      </c>
      <c r="C15" s="77" t="str">
        <f>VLOOKUP(B15,'ﾃﾞｰﾀ項目定義'!$A$4:$E$1089,2,FALSE)</f>
        <v>注文番号</v>
      </c>
      <c r="D15" s="78" t="str">
        <f>VLOOKUP(B15,'ﾃﾞｰﾀ項目定義'!$A$4:$E$1089,3,FALSE)</f>
        <v>23</v>
      </c>
      <c r="E15" s="78" t="str">
        <f>VLOOKUP(B15,'ﾃﾞｰﾀ項目定義'!$A$4:$E$1089,4,FALSE)</f>
        <v>X</v>
      </c>
      <c r="F15" s="79"/>
      <c r="G15" s="79"/>
      <c r="H15" s="79"/>
      <c r="I15" s="67" t="str">
        <f>IF(VLOOKUP(B15,'ﾃﾞｰﾀ項目定義'!$A$4:$E$1089,5,FALSE)=0,"",VLOOKUP(B15,'ﾃﾞｰﾀ項目定義'!$A$4:$E$1089,5,FALSE))</f>
        <v>注文書の注文書番号（通常は発注者採番）</v>
      </c>
    </row>
    <row r="16" spans="1:9" ht="13.5">
      <c r="A16" s="124">
        <f t="shared" si="0"/>
        <v>13</v>
      </c>
      <c r="B16" s="77">
        <v>27013</v>
      </c>
      <c r="C16" s="77" t="str">
        <f>VLOOKUP(B16,'ﾃﾞｰﾀ項目定義'!$A$4:$E$1089,2,FALSE)</f>
        <v>受注番号</v>
      </c>
      <c r="D16" s="78" t="str">
        <f>VLOOKUP(B16,'ﾃﾞｰﾀ項目定義'!$A$4:$E$1089,3,FALSE)</f>
        <v>23</v>
      </c>
      <c r="E16" s="78" t="str">
        <f>VLOOKUP(B16,'ﾃﾞｰﾀ項目定義'!$A$4:$E$1089,4,FALSE)</f>
        <v>X</v>
      </c>
      <c r="F16" s="79"/>
      <c r="G16" s="79"/>
      <c r="H16" s="79"/>
      <c r="I16" s="67" t="str">
        <f>IF(VLOOKUP(B16,'ﾃﾞｰﾀ項目定義'!$A$4:$E$1089,5,FALSE)=0,"",VLOOKUP(B16,'ﾃﾞｰﾀ項目定義'!$A$4:$E$1089,5,FALSE))</f>
        <v>受注側管理番号</v>
      </c>
    </row>
    <row r="17" spans="1:9" ht="13.5">
      <c r="A17" s="124">
        <f t="shared" si="0"/>
        <v>14</v>
      </c>
      <c r="B17" s="77">
        <v>27030</v>
      </c>
      <c r="C17" s="77" t="str">
        <f>VLOOKUP(B17,'ﾃﾞｰﾀ項目定義'!$A$4:$E$1089,2,FALSE)</f>
        <v>受注側明細行番号</v>
      </c>
      <c r="D17" s="78" t="str">
        <f>VLOOKUP(B17,'ﾃﾞｰﾀ項目定義'!$A$4:$E$1089,3,FALSE)</f>
        <v>4</v>
      </c>
      <c r="E17" s="78">
        <f>VLOOKUP(B17,'ﾃﾞｰﾀ項目定義'!$A$4:$E$1089,4,FALSE)</f>
        <v>9</v>
      </c>
      <c r="F17" s="79"/>
      <c r="G17" s="79"/>
      <c r="H17" s="79"/>
      <c r="I17" s="67" t="str">
        <f>IF(VLOOKUP(B17,'ﾃﾞｰﾀ項目定義'!$A$4:$E$1089,5,FALSE)=0,"",VLOOKUP(B17,'ﾃﾞｰﾀ項目定義'!$A$4:$E$1089,5,FALSE))</f>
        <v>受注側管理番号</v>
      </c>
    </row>
    <row r="18" spans="1:9" ht="13.5">
      <c r="A18" s="124">
        <f t="shared" si="0"/>
        <v>15</v>
      </c>
      <c r="B18" s="77">
        <v>27193</v>
      </c>
      <c r="C18" s="77" t="str">
        <f>VLOOKUP(B18,'ﾃﾞｰﾀ項目定義'!$A$4:$E$1089,2,FALSE)</f>
        <v>出荷日</v>
      </c>
      <c r="D18" s="78">
        <f>VLOOKUP(B18,'ﾃﾞｰﾀ項目定義'!$A$4:$E$1089,3,FALSE)</f>
        <v>8</v>
      </c>
      <c r="E18" s="78" t="str">
        <f>VLOOKUP(B18,'ﾃﾞｰﾀ項目定義'!$A$4:$E$1089,4,FALSE)</f>
        <v>Y</v>
      </c>
      <c r="F18" s="78">
        <v>3</v>
      </c>
      <c r="G18" s="78"/>
      <c r="H18" s="78"/>
      <c r="I18" s="67" t="str">
        <f>IF(VLOOKUP(B18,'ﾃﾞｰﾀ項目定義'!$A$4:$E$1089,5,FALSE)=0,"",VLOOKUP(B18,'ﾃﾞｰﾀ項目定義'!$A$4:$E$1089,5,FALSE))</f>
        <v>受注側の商品出荷日</v>
      </c>
    </row>
    <row r="19" spans="1:9" ht="13.5">
      <c r="A19" s="124">
        <f t="shared" si="0"/>
        <v>16</v>
      </c>
      <c r="B19" s="77">
        <v>27277</v>
      </c>
      <c r="C19" s="77" t="str">
        <f>VLOOKUP(B19,'ﾃﾞｰﾀ項目定義'!$A$4:$E$1089,2,FALSE)</f>
        <v>売上金額(税抜き)-符号</v>
      </c>
      <c r="D19" s="78">
        <f>VLOOKUP(B19,'ﾃﾞｰﾀ項目定義'!$A$4:$E$1089,3,FALSE)</f>
        <v>1</v>
      </c>
      <c r="E19" s="78" t="str">
        <f>VLOOKUP(B19,'ﾃﾞｰﾀ項目定義'!$A$4:$E$1089,4,FALSE)</f>
        <v>X</v>
      </c>
      <c r="F19" s="78"/>
      <c r="G19" s="78"/>
      <c r="H19" s="78"/>
      <c r="I19" s="67" t="str">
        <f>IF(VLOOKUP(B19,'ﾃﾞｰﾀ項目定義'!$A$4:$E$1089,5,FALSE)=0,"",VLOOKUP(B19,'ﾃﾞｰﾀ項目定義'!$A$4:$E$1089,5,FALSE))</f>
        <v>金額の符号を示すコード。(ｽﾍﾟｰｽ 又は １）：ﾌﾟﾗｽ、２：ﾏｲﾅｽ</v>
      </c>
    </row>
    <row r="20" spans="1:9" ht="13.5">
      <c r="A20" s="124">
        <f t="shared" si="0"/>
        <v>17</v>
      </c>
      <c r="B20" s="77">
        <v>27194</v>
      </c>
      <c r="C20" s="77" t="str">
        <f>VLOOKUP(B20,'ﾃﾞｰﾀ項目定義'!$A$4:$E$1089,2,FALSE)</f>
        <v>売上金額(税抜き)</v>
      </c>
      <c r="D20" s="78">
        <f>VLOOKUP(B20,'ﾃﾞｰﾀ項目定義'!$A$4:$E$1089,3,FALSE)</f>
        <v>13</v>
      </c>
      <c r="E20" s="78">
        <f>VLOOKUP(B20,'ﾃﾞｰﾀ項目定義'!$A$4:$E$1089,4,FALSE)</f>
        <v>9</v>
      </c>
      <c r="F20" s="79">
        <v>3</v>
      </c>
      <c r="G20" s="79"/>
      <c r="H20" s="79"/>
      <c r="I20" s="67" t="str">
        <f>IF(VLOOKUP(B20,'ﾃﾞｰﾀ項目定義'!$A$4:$E$1089,5,FALSE)=0,"",VLOOKUP(B20,'ﾃﾞｰﾀ項目定義'!$A$4:$E$1089,5,FALSE))</f>
        <v>（単価 × 数量）の金額(税抜き)</v>
      </c>
    </row>
    <row r="21" spans="1:9" ht="13.5">
      <c r="A21" s="124">
        <f t="shared" si="0"/>
        <v>18</v>
      </c>
      <c r="B21" s="77">
        <v>27138</v>
      </c>
      <c r="C21" s="77" t="str">
        <f>VLOOKUP(B21,'ﾃﾞｰﾀ項目定義'!$A$4:$E$1089,2,FALSE)</f>
        <v>消費税区分</v>
      </c>
      <c r="D21" s="78" t="str">
        <f>VLOOKUP(B21,'ﾃﾞｰﾀ項目定義'!$A$4:$E$1089,3,FALSE)</f>
        <v>1</v>
      </c>
      <c r="E21" s="78" t="str">
        <f>VLOOKUP(B21,'ﾃﾞｰﾀ項目定義'!$A$4:$E$1089,4,FALSE)</f>
        <v>X</v>
      </c>
      <c r="F21" s="79"/>
      <c r="G21" s="79"/>
      <c r="H21" s="79"/>
      <c r="I21" s="67" t="str">
        <f>IF(VLOOKUP(B21,'ﾃﾞｰﾀ項目定義'!$A$4:$E$1089,5,FALSE)=0,"",VLOOKUP(B21,'ﾃﾞｰﾀ項目定義'!$A$4:$E$1089,5,FALSE))</f>
        <v>1:外税､2:内税､3:非課税</v>
      </c>
    </row>
    <row r="22" spans="1:9" ht="13.5">
      <c r="A22" s="124">
        <f t="shared" si="0"/>
        <v>19</v>
      </c>
      <c r="B22" s="77">
        <v>27220</v>
      </c>
      <c r="C22" s="77" t="str">
        <f>VLOOKUP(B22,'ﾃﾞｰﾀ項目定義'!$A$4:$E$1089,2,FALSE)</f>
        <v>消費税税率</v>
      </c>
      <c r="D22" s="78" t="str">
        <f>VLOOKUP(B22,'ﾃﾞｰﾀ項目定義'!$A$4:$E$1089,3,FALSE)</f>
        <v>2V(3)</v>
      </c>
      <c r="E22" s="78">
        <f>VLOOKUP(B22,'ﾃﾞｰﾀ項目定義'!$A$4:$E$1089,4,FALSE)</f>
        <v>9</v>
      </c>
      <c r="F22" s="79"/>
      <c r="G22" s="79"/>
      <c r="H22" s="79"/>
      <c r="I22" s="67" t="str">
        <f>IF(VLOOKUP(B22,'ﾃﾞｰﾀ項目定義'!$A$4:$E$1089,5,FALSE)=0,"",VLOOKUP(B22,'ﾃﾞｰﾀ項目定義'!$A$4:$E$1089,5,FALSE))</f>
        <v>当該取引に適用される消費税率。</v>
      </c>
    </row>
    <row r="23" spans="1:9" ht="13.5">
      <c r="A23" s="124">
        <f t="shared" si="0"/>
        <v>20</v>
      </c>
      <c r="B23" s="77">
        <v>27279</v>
      </c>
      <c r="C23" s="77" t="str">
        <f>VLOOKUP(B23,'ﾃﾞｰﾀ項目定義'!$A$4:$E$1089,2,FALSE)</f>
        <v>売上消費税額-符号</v>
      </c>
      <c r="D23" s="78">
        <f>VLOOKUP(B23,'ﾃﾞｰﾀ項目定義'!$A$4:$E$1089,3,FALSE)</f>
        <v>1</v>
      </c>
      <c r="E23" s="78" t="str">
        <f>VLOOKUP(B23,'ﾃﾞｰﾀ項目定義'!$A$4:$E$1089,4,FALSE)</f>
        <v>X</v>
      </c>
      <c r="F23" s="79"/>
      <c r="G23" s="79"/>
      <c r="H23" s="79"/>
      <c r="I23" s="67" t="str">
        <f>IF(VLOOKUP(B23,'ﾃﾞｰﾀ項目定義'!$A$4:$E$1089,5,FALSE)=0,"",VLOOKUP(B23,'ﾃﾞｰﾀ項目定義'!$A$4:$E$1089,5,FALSE))</f>
        <v>金額の符号を示すコード。(ｽﾍﾟｰｽ 又は １）：ﾌﾟﾗｽ、２：ﾏｲﾅｽ</v>
      </c>
    </row>
    <row r="24" spans="1:9" ht="13.5">
      <c r="A24" s="124">
        <f t="shared" si="0"/>
        <v>21</v>
      </c>
      <c r="B24" s="77">
        <v>27221</v>
      </c>
      <c r="C24" s="77" t="str">
        <f>VLOOKUP(B24,'ﾃﾞｰﾀ項目定義'!$A$4:$E$1089,2,FALSE)</f>
        <v>売上消費税額</v>
      </c>
      <c r="D24" s="78">
        <f>VLOOKUP(B24,'ﾃﾞｰﾀ項目定義'!$A$4:$E$1089,3,FALSE)</f>
        <v>13</v>
      </c>
      <c r="E24" s="78">
        <f>VLOOKUP(B24,'ﾃﾞｰﾀ項目定義'!$A$4:$E$1089,4,FALSE)</f>
        <v>9</v>
      </c>
      <c r="F24" s="79">
        <v>2</v>
      </c>
      <c r="G24" s="79" t="s">
        <v>264</v>
      </c>
      <c r="H24" s="79"/>
      <c r="I24" s="67" t="str">
        <f>IF(VLOOKUP(B24,'ﾃﾞｰﾀ項目定義'!$A$4:$E$1089,5,FALSE)=0,"",VLOOKUP(B24,'ﾃﾞｰﾀ項目定義'!$A$4:$E$1089,5,FALSE))</f>
        <v>（売上金額 × 売上消費税額）の金額</v>
      </c>
    </row>
    <row r="25" spans="1:9" ht="13.5">
      <c r="A25" s="124">
        <f t="shared" si="0"/>
        <v>22</v>
      </c>
      <c r="B25" s="77">
        <v>27268</v>
      </c>
      <c r="C25" s="77" t="str">
        <f>VLOOKUP(B25,'ﾃﾞｰﾀ項目定義'!$A$4:$E$1089,2,FALSE)</f>
        <v>繰越金額(税抜き)-符号</v>
      </c>
      <c r="D25" s="78">
        <f>VLOOKUP(B25,'ﾃﾞｰﾀ項目定義'!$A$4:$E$1089,3,FALSE)</f>
        <v>1</v>
      </c>
      <c r="E25" s="78" t="str">
        <f>VLOOKUP(B25,'ﾃﾞｰﾀ項目定義'!$A$4:$E$1089,4,FALSE)</f>
        <v>X</v>
      </c>
      <c r="F25" s="79"/>
      <c r="G25" s="79"/>
      <c r="H25" s="79"/>
      <c r="I25" s="67" t="str">
        <f>IF(VLOOKUP(B25,'ﾃﾞｰﾀ項目定義'!$A$4:$E$1089,5,FALSE)=0,"",VLOOKUP(B25,'ﾃﾞｰﾀ項目定義'!$A$4:$E$1089,5,FALSE))</f>
        <v>金額の符号を示すコード。(ｽﾍﾟｰｽ 又は １）：ﾌﾟﾗｽ、２：ﾏｲﾅｽ</v>
      </c>
    </row>
    <row r="26" spans="1:9" ht="13.5">
      <c r="A26" s="124">
        <f t="shared" si="0"/>
        <v>23</v>
      </c>
      <c r="B26" s="77">
        <v>27211</v>
      </c>
      <c r="C26" s="77" t="str">
        <f>VLOOKUP(B26,'ﾃﾞｰﾀ項目定義'!$A$4:$E$1089,2,FALSE)</f>
        <v>繰越金額(税抜き)</v>
      </c>
      <c r="D26" s="78">
        <f>VLOOKUP(B26,'ﾃﾞｰﾀ項目定義'!$A$4:$E$1089,3,FALSE)</f>
        <v>13</v>
      </c>
      <c r="E26" s="78">
        <f>VLOOKUP(B26,'ﾃﾞｰﾀ項目定義'!$A$4:$E$1089,4,FALSE)</f>
        <v>9</v>
      </c>
      <c r="F26" s="79"/>
      <c r="G26" s="79"/>
      <c r="H26" s="79"/>
      <c r="I26" s="67" t="str">
        <f>IF(VLOOKUP(B26,'ﾃﾞｰﾀ項目定義'!$A$4:$E$1089,5,FALSE)=0,"",VLOOKUP(B26,'ﾃﾞｰﾀ項目定義'!$A$4:$E$1089,5,FALSE))</f>
        <v>発注者に今回支払い義務のない金額(税抜き)</v>
      </c>
    </row>
    <row r="27" spans="1:9" ht="13.5">
      <c r="A27" s="124">
        <f t="shared" si="0"/>
        <v>24</v>
      </c>
      <c r="B27" s="77">
        <v>27266</v>
      </c>
      <c r="C27" s="77" t="str">
        <f>VLOOKUP(B27,'ﾃﾞｰﾀ項目定義'!$A$4:$E$1089,2,FALSE)</f>
        <v>繰越消費税額-符号</v>
      </c>
      <c r="D27" s="78">
        <f>VLOOKUP(B27,'ﾃﾞｰﾀ項目定義'!$A$4:$E$1089,3,FALSE)</f>
        <v>1</v>
      </c>
      <c r="E27" s="78" t="str">
        <f>VLOOKUP(B27,'ﾃﾞｰﾀ項目定義'!$A$4:$E$1089,4,FALSE)</f>
        <v>X</v>
      </c>
      <c r="F27" s="79"/>
      <c r="G27" s="79"/>
      <c r="H27" s="79"/>
      <c r="I27" s="67" t="str">
        <f>IF(VLOOKUP(B27,'ﾃﾞｰﾀ項目定義'!$A$4:$E$1089,5,FALSE)=0,"",VLOOKUP(B27,'ﾃﾞｰﾀ項目定義'!$A$4:$E$1089,5,FALSE))</f>
        <v>金額の符号を示すコード。(ｽﾍﾟｰｽ 又は １）：ﾌﾟﾗｽ、２：ﾏｲﾅｽ</v>
      </c>
    </row>
    <row r="28" spans="1:9" ht="13.5">
      <c r="A28" s="124">
        <f t="shared" si="0"/>
        <v>25</v>
      </c>
      <c r="B28" s="77">
        <v>27216</v>
      </c>
      <c r="C28" s="77" t="str">
        <f>VLOOKUP(B28,'ﾃﾞｰﾀ項目定義'!$A$4:$E$1089,2,FALSE)</f>
        <v>繰越消費税額</v>
      </c>
      <c r="D28" s="78">
        <f>VLOOKUP(B28,'ﾃﾞｰﾀ項目定義'!$A$4:$E$1089,3,FALSE)</f>
        <v>13</v>
      </c>
      <c r="E28" s="78">
        <f>VLOOKUP(B28,'ﾃﾞｰﾀ項目定義'!$A$4:$E$1089,4,FALSE)</f>
        <v>9</v>
      </c>
      <c r="F28" s="79"/>
      <c r="G28" s="79"/>
      <c r="H28" s="79"/>
      <c r="I28" s="67" t="str">
        <f>IF(VLOOKUP(B28,'ﾃﾞｰﾀ項目定義'!$A$4:$E$1089,5,FALSE)=0,"",VLOOKUP(B28,'ﾃﾞｰﾀ項目定義'!$A$4:$E$1089,5,FALSE))</f>
        <v>発注者に今回支払い義務のない金額(税額)</v>
      </c>
    </row>
    <row r="29" spans="1:9" ht="13.5">
      <c r="A29" s="124">
        <f t="shared" si="0"/>
        <v>26</v>
      </c>
      <c r="B29" s="77">
        <v>27267</v>
      </c>
      <c r="C29" s="77" t="str">
        <f>VLOOKUP(B29,'ﾃﾞｰﾀ項目定義'!$A$4:$E$1089,2,FALSE)</f>
        <v>繰越不可金額(税抜き)-符号</v>
      </c>
      <c r="D29" s="78">
        <f>VLOOKUP(B29,'ﾃﾞｰﾀ項目定義'!$A$4:$E$1089,3,FALSE)</f>
        <v>1</v>
      </c>
      <c r="E29" s="78" t="str">
        <f>VLOOKUP(B29,'ﾃﾞｰﾀ項目定義'!$A$4:$E$1089,4,FALSE)</f>
        <v>X</v>
      </c>
      <c r="F29" s="79"/>
      <c r="G29" s="79"/>
      <c r="H29" s="79"/>
      <c r="I29" s="67" t="str">
        <f>IF(VLOOKUP(B29,'ﾃﾞｰﾀ項目定義'!$A$4:$E$1089,5,FALSE)=0,"",VLOOKUP(B29,'ﾃﾞｰﾀ項目定義'!$A$4:$E$1089,5,FALSE))</f>
        <v>金額の符号を示すコード。(ｽﾍﾟｰｽ 又は １）：ﾌﾟﾗｽ、２：ﾏｲﾅｽ</v>
      </c>
    </row>
    <row r="30" spans="1:9" ht="13.5">
      <c r="A30" s="124">
        <f t="shared" si="0"/>
        <v>27</v>
      </c>
      <c r="B30" s="77">
        <v>27181</v>
      </c>
      <c r="C30" s="77" t="str">
        <f>VLOOKUP(B30,'ﾃﾞｰﾀ項目定義'!$A$4:$E$1089,2,FALSE)</f>
        <v>繰越不可金額(税抜き)</v>
      </c>
      <c r="D30" s="78">
        <f>VLOOKUP(B30,'ﾃﾞｰﾀ項目定義'!$A$4:$E$1089,3,FALSE)</f>
        <v>13</v>
      </c>
      <c r="E30" s="78">
        <f>VLOOKUP(B30,'ﾃﾞｰﾀ項目定義'!$A$4:$E$1089,4,FALSE)</f>
        <v>9</v>
      </c>
      <c r="F30" s="79"/>
      <c r="G30" s="79"/>
      <c r="H30" s="79"/>
      <c r="I30" s="67" t="str">
        <f>IF(VLOOKUP(B30,'ﾃﾞｰﾀ項目定義'!$A$4:$E$1089,5,FALSE)=0,"",VLOOKUP(B30,'ﾃﾞｰﾀ項目定義'!$A$4:$E$1089,5,FALSE))</f>
        <v>繰越しをせず，支払う金額(税抜き)。</v>
      </c>
    </row>
    <row r="31" spans="1:9" ht="13.5">
      <c r="A31" s="124">
        <f t="shared" si="0"/>
        <v>28</v>
      </c>
      <c r="B31" s="77">
        <v>27270</v>
      </c>
      <c r="C31" s="77" t="str">
        <f>VLOOKUP(B31,'ﾃﾞｰﾀ項目定義'!$A$4:$E$1089,2,FALSE)</f>
        <v>繰越不可消費税額-符号</v>
      </c>
      <c r="D31" s="78">
        <f>VLOOKUP(B31,'ﾃﾞｰﾀ項目定義'!$A$4:$E$1089,3,FALSE)</f>
        <v>1</v>
      </c>
      <c r="E31" s="78" t="str">
        <f>VLOOKUP(B31,'ﾃﾞｰﾀ項目定義'!$A$4:$E$1089,4,FALSE)</f>
        <v>X</v>
      </c>
      <c r="F31" s="79"/>
      <c r="G31" s="79"/>
      <c r="H31" s="79"/>
      <c r="I31" s="67" t="str">
        <f>IF(VLOOKUP(B31,'ﾃﾞｰﾀ項目定義'!$A$4:$E$1089,5,FALSE)=0,"",VLOOKUP(B31,'ﾃﾞｰﾀ項目定義'!$A$4:$E$1089,5,FALSE))</f>
        <v>金額の符号を示すコード。(ｽﾍﾟｰｽ 又は １）：ﾌﾟﾗｽ、２：ﾏｲﾅｽ</v>
      </c>
    </row>
    <row r="32" spans="1:9" ht="13.5">
      <c r="A32" s="124">
        <f t="shared" si="0"/>
        <v>29</v>
      </c>
      <c r="B32" s="77">
        <v>27218</v>
      </c>
      <c r="C32" s="77" t="str">
        <f>VLOOKUP(B32,'ﾃﾞｰﾀ項目定義'!$A$4:$E$1089,2,FALSE)</f>
        <v>繰越不可消費税額</v>
      </c>
      <c r="D32" s="78">
        <f>VLOOKUP(B32,'ﾃﾞｰﾀ項目定義'!$A$4:$E$1089,3,FALSE)</f>
        <v>13</v>
      </c>
      <c r="E32" s="78">
        <f>VLOOKUP(B32,'ﾃﾞｰﾀ項目定義'!$A$4:$E$1089,4,FALSE)</f>
        <v>9</v>
      </c>
      <c r="F32" s="79"/>
      <c r="G32" s="79"/>
      <c r="H32" s="79"/>
      <c r="I32" s="67" t="str">
        <f>IF(VLOOKUP(B32,'ﾃﾞｰﾀ項目定義'!$A$4:$E$1089,5,FALSE)=0,"",VLOOKUP(B32,'ﾃﾞｰﾀ項目定義'!$A$4:$E$1089,5,FALSE))</f>
        <v>繰越しをせず，支払う消費税の金額。</v>
      </c>
    </row>
    <row r="33" spans="1:9" ht="13.5">
      <c r="A33" s="124">
        <f t="shared" si="0"/>
        <v>30</v>
      </c>
      <c r="B33" s="77">
        <v>27237</v>
      </c>
      <c r="C33" s="77" t="str">
        <f>VLOOKUP(B33,'ﾃﾞｰﾀ項目定義'!$A$4:$E$1089,2,FALSE)</f>
        <v>当月請求金額(税抜き)-符号</v>
      </c>
      <c r="D33" s="78">
        <f>VLOOKUP(B33,'ﾃﾞｰﾀ項目定義'!$A$4:$E$1089,3,FALSE)</f>
        <v>1</v>
      </c>
      <c r="E33" s="78" t="str">
        <f>VLOOKUP(B33,'ﾃﾞｰﾀ項目定義'!$A$4:$E$1089,4,FALSE)</f>
        <v>X</v>
      </c>
      <c r="F33" s="79"/>
      <c r="G33" s="79"/>
      <c r="H33" s="79"/>
      <c r="I33" s="67" t="str">
        <f>IF(VLOOKUP(B33,'ﾃﾞｰﾀ項目定義'!$A$4:$E$1089,5,FALSE)=0,"",VLOOKUP(B33,'ﾃﾞｰﾀ項目定義'!$A$4:$E$1089,5,FALSE))</f>
        <v>金額の符号を示すコード。(ｽﾍﾟｰｽ 又は １）：ﾌﾟﾗｽ、２：ﾏｲﾅｽ</v>
      </c>
    </row>
    <row r="34" spans="1:9" ht="13.5">
      <c r="A34" s="124">
        <f t="shared" si="0"/>
        <v>31</v>
      </c>
      <c r="B34" s="77">
        <v>27180</v>
      </c>
      <c r="C34" s="77" t="str">
        <f>VLOOKUP(B34,'ﾃﾞｰﾀ項目定義'!$A$4:$E$1089,2,FALSE)</f>
        <v>当月請求金額(税抜き)</v>
      </c>
      <c r="D34" s="78">
        <f>VLOOKUP(B34,'ﾃﾞｰﾀ項目定義'!$A$4:$E$1089,3,FALSE)</f>
        <v>13</v>
      </c>
      <c r="E34" s="78">
        <f>VLOOKUP(B34,'ﾃﾞｰﾀ項目定義'!$A$4:$E$1089,4,FALSE)</f>
        <v>9</v>
      </c>
      <c r="F34" s="79"/>
      <c r="G34" s="79"/>
      <c r="H34" s="79"/>
      <c r="I34" s="67" t="str">
        <f>IF(VLOOKUP(B34,'ﾃﾞｰﾀ項目定義'!$A$4:$E$1089,5,FALSE)=0,"",VLOOKUP(B34,'ﾃﾞｰﾀ項目定義'!$A$4:$E$1089,5,FALSE))</f>
        <v>当月の請求額(税抜き)</v>
      </c>
    </row>
    <row r="35" spans="1:9" ht="13.5">
      <c r="A35" s="124">
        <f t="shared" si="0"/>
        <v>32</v>
      </c>
      <c r="B35" s="77">
        <v>27238</v>
      </c>
      <c r="C35" s="77" t="str">
        <f>VLOOKUP(B35,'ﾃﾞｰﾀ項目定義'!$A$4:$E$1089,2,FALSE)</f>
        <v>当月請求消費税額-符号</v>
      </c>
      <c r="D35" s="78">
        <f>VLOOKUP(B35,'ﾃﾞｰﾀ項目定義'!$A$4:$E$1089,3,FALSE)</f>
        <v>1</v>
      </c>
      <c r="E35" s="78" t="str">
        <f>VLOOKUP(B35,'ﾃﾞｰﾀ項目定義'!$A$4:$E$1089,4,FALSE)</f>
        <v>X</v>
      </c>
      <c r="F35" s="79"/>
      <c r="G35" s="79"/>
      <c r="H35" s="79"/>
      <c r="I35" s="67" t="str">
        <f>IF(VLOOKUP(B35,'ﾃﾞｰﾀ項目定義'!$A$4:$E$1089,5,FALSE)=0,"",VLOOKUP(B35,'ﾃﾞｰﾀ項目定義'!$A$4:$E$1089,5,FALSE))</f>
        <v>金額の符号を示すコード。(ｽﾍﾟｰｽ 又は １）：ﾌﾟﾗｽ、２：ﾏｲﾅｽ</v>
      </c>
    </row>
    <row r="36" spans="1:9" ht="13.5">
      <c r="A36" s="124">
        <f t="shared" si="0"/>
        <v>33</v>
      </c>
      <c r="B36" s="77">
        <v>27205</v>
      </c>
      <c r="C36" s="77" t="str">
        <f>VLOOKUP(B36,'ﾃﾞｰﾀ項目定義'!$A$4:$E$1089,2,FALSE)</f>
        <v>当月請求消費税額</v>
      </c>
      <c r="D36" s="78">
        <f>VLOOKUP(B36,'ﾃﾞｰﾀ項目定義'!$A$4:$E$1089,3,FALSE)</f>
        <v>13</v>
      </c>
      <c r="E36" s="78">
        <f>VLOOKUP(B36,'ﾃﾞｰﾀ項目定義'!$A$4:$E$1089,4,FALSE)</f>
        <v>9</v>
      </c>
      <c r="F36" s="79"/>
      <c r="G36" s="79"/>
      <c r="H36" s="79"/>
      <c r="I36" s="67" t="str">
        <f>IF(VLOOKUP(B36,'ﾃﾞｰﾀ項目定義'!$A$4:$E$1089,5,FALSE)=0,"",VLOOKUP(B36,'ﾃﾞｰﾀ項目定義'!$A$4:$E$1089,5,FALSE))</f>
        <v>当月の請求額(税額)</v>
      </c>
    </row>
    <row r="37" spans="1:9" ht="13.5">
      <c r="A37" s="124">
        <f t="shared" si="0"/>
        <v>34</v>
      </c>
      <c r="B37" s="77">
        <v>27280</v>
      </c>
      <c r="C37" s="77" t="str">
        <f>VLOOKUP(B37,'ﾃﾞｰﾀ項目定義'!$A$4:$E$1089,2,FALSE)</f>
        <v>入金累計額(税抜き)-符号</v>
      </c>
      <c r="D37" s="78">
        <f>VLOOKUP(B37,'ﾃﾞｰﾀ項目定義'!$A$4:$E$1089,3,FALSE)</f>
        <v>1</v>
      </c>
      <c r="E37" s="78" t="str">
        <f>VLOOKUP(B37,'ﾃﾞｰﾀ項目定義'!$A$4:$E$1089,4,FALSE)</f>
        <v>X</v>
      </c>
      <c r="F37" s="79"/>
      <c r="G37" s="79"/>
      <c r="H37" s="79"/>
      <c r="I37" s="67" t="str">
        <f>IF(VLOOKUP(B37,'ﾃﾞｰﾀ項目定義'!$A$4:$E$1089,5,FALSE)=0,"",VLOOKUP(B37,'ﾃﾞｰﾀ項目定義'!$A$4:$E$1089,5,FALSE))</f>
        <v>金額の符号を示すコード。(ｽﾍﾟｰｽ 又は １）：ﾌﾟﾗｽ、２：ﾏｲﾅｽ</v>
      </c>
    </row>
    <row r="38" spans="1:9" ht="13.5">
      <c r="A38" s="124">
        <f t="shared" si="0"/>
        <v>35</v>
      </c>
      <c r="B38" s="77">
        <v>27214</v>
      </c>
      <c r="C38" s="77" t="str">
        <f>VLOOKUP(B38,'ﾃﾞｰﾀ項目定義'!$A$4:$E$1089,2,FALSE)</f>
        <v>入金累計額(税抜き)</v>
      </c>
      <c r="D38" s="78">
        <f>VLOOKUP(B38,'ﾃﾞｰﾀ項目定義'!$A$4:$E$1089,3,FALSE)</f>
        <v>13</v>
      </c>
      <c r="E38" s="78">
        <f>VLOOKUP(B38,'ﾃﾞｰﾀ項目定義'!$A$4:$E$1089,4,FALSE)</f>
        <v>9</v>
      </c>
      <c r="F38" s="79"/>
      <c r="G38" s="79"/>
      <c r="H38" s="79"/>
      <c r="I38" s="67" t="str">
        <f>IF(VLOOKUP(B38,'ﾃﾞｰﾀ項目定義'!$A$4:$E$1089,5,FALSE)=0,"",VLOOKUP(B38,'ﾃﾞｰﾀ項目定義'!$A$4:$E$1089,5,FALSE))</f>
        <v>当該請求の締めの時点で，入金済みの金額の累計。</v>
      </c>
    </row>
    <row r="39" spans="1:9" ht="13.5">
      <c r="A39" s="124">
        <f t="shared" si="0"/>
        <v>36</v>
      </c>
      <c r="B39" s="77">
        <v>27281</v>
      </c>
      <c r="C39" s="77" t="str">
        <f>VLOOKUP(B39,'ﾃﾞｰﾀ項目定義'!$A$4:$E$1089,2,FALSE)</f>
        <v>入金累計消費税額-符号</v>
      </c>
      <c r="D39" s="78">
        <f>VLOOKUP(B39,'ﾃﾞｰﾀ項目定義'!$A$4:$E$1089,3,FALSE)</f>
        <v>1</v>
      </c>
      <c r="E39" s="78" t="str">
        <f>VLOOKUP(B39,'ﾃﾞｰﾀ項目定義'!$A$4:$E$1089,4,FALSE)</f>
        <v>X</v>
      </c>
      <c r="F39" s="79"/>
      <c r="G39" s="79"/>
      <c r="H39" s="79"/>
      <c r="I39" s="67" t="str">
        <f>IF(VLOOKUP(B39,'ﾃﾞｰﾀ項目定義'!$A$4:$E$1089,5,FALSE)=0,"",VLOOKUP(B39,'ﾃﾞｰﾀ項目定義'!$A$4:$E$1089,5,FALSE))</f>
        <v>金額の符号を示すコード。(ｽﾍﾟｰｽ 又は １）：ﾌﾟﾗｽ、２：ﾏｲﾅｽ</v>
      </c>
    </row>
    <row r="40" spans="1:9" ht="13.5">
      <c r="A40" s="124">
        <f t="shared" si="0"/>
        <v>37</v>
      </c>
      <c r="B40" s="77">
        <v>27215</v>
      </c>
      <c r="C40" s="77" t="str">
        <f>VLOOKUP(B40,'ﾃﾞｰﾀ項目定義'!$A$4:$E$1089,2,FALSE)</f>
        <v>入金累計消費税額</v>
      </c>
      <c r="D40" s="78">
        <f>VLOOKUP(B40,'ﾃﾞｰﾀ項目定義'!$A$4:$E$1089,3,FALSE)</f>
        <v>13</v>
      </c>
      <c r="E40" s="78">
        <f>VLOOKUP(B40,'ﾃﾞｰﾀ項目定義'!$A$4:$E$1089,4,FALSE)</f>
        <v>9</v>
      </c>
      <c r="F40" s="79"/>
      <c r="G40" s="79"/>
      <c r="H40" s="79"/>
      <c r="I40" s="67" t="str">
        <f>IF(VLOOKUP(B40,'ﾃﾞｰﾀ項目定義'!$A$4:$E$1089,5,FALSE)=0,"",VLOOKUP(B40,'ﾃﾞｰﾀ項目定義'!$A$4:$E$1089,5,FALSE))</f>
        <v>当該請求の締めの時点で，入金済みの消費税額の累計。</v>
      </c>
    </row>
    <row r="41" spans="1:9" ht="13.5">
      <c r="A41" s="124">
        <f t="shared" si="0"/>
        <v>38</v>
      </c>
      <c r="B41" s="77">
        <v>27200</v>
      </c>
      <c r="C41" s="77" t="str">
        <f>VLOOKUP(B41,'ﾃﾞｰﾀ項目定義'!$A$4:$E$1089,2,FALSE)</f>
        <v>請求明細書行番号</v>
      </c>
      <c r="D41" s="78">
        <f>VLOOKUP(B41,'ﾃﾞｰﾀ項目定義'!$A$4:$E$1089,3,FALSE)</f>
        <v>4</v>
      </c>
      <c r="E41" s="78">
        <f>VLOOKUP(B41,'ﾃﾞｰﾀ項目定義'!$A$4:$E$1089,4,FALSE)</f>
        <v>9</v>
      </c>
      <c r="F41" s="80"/>
      <c r="G41" s="79" t="s">
        <v>1055</v>
      </c>
      <c r="H41" s="80">
        <v>50</v>
      </c>
      <c r="I41" s="67" t="str">
        <f>IF(VLOOKUP(B41,'ﾃﾞｰﾀ項目定義'!$A$4:$E$1089,5,FALSE)=0,"",VLOOKUP(B41,'ﾃﾞｰﾀ項目定義'!$A$4:$E$1089,5,FALSE))</f>
        <v>請求明細情報に含まれる明細を識別するための番号。1から昇順に付番。</v>
      </c>
    </row>
    <row r="42" spans="1:9" ht="13.5">
      <c r="A42" s="124">
        <f t="shared" si="0"/>
        <v>39</v>
      </c>
      <c r="B42" s="77">
        <v>27028</v>
      </c>
      <c r="C42" s="77" t="str">
        <f>VLOOKUP(B42,'ﾃﾞｰﾀ項目定義'!$A$4:$E$1089,2,FALSE)</f>
        <v>出荷明細行番号</v>
      </c>
      <c r="D42" s="78">
        <f>VLOOKUP(B42,'ﾃﾞｰﾀ項目定義'!$A$4:$E$1089,3,FALSE)</f>
        <v>4</v>
      </c>
      <c r="E42" s="78">
        <f>VLOOKUP(B42,'ﾃﾞｰﾀ項目定義'!$A$4:$E$1089,4,FALSE)</f>
        <v>9</v>
      </c>
      <c r="F42" s="77"/>
      <c r="G42" s="79" t="s">
        <v>1055</v>
      </c>
      <c r="H42" s="77"/>
      <c r="I42" s="67" t="str">
        <f>IF(VLOOKUP(B42,'ﾃﾞｰﾀ項目定義'!$A$4:$E$1089,5,FALSE)=0,"",VLOOKUP(B42,'ﾃﾞｰﾀ項目定義'!$A$4:$E$1089,5,FALSE))</f>
        <v>出荷情報に含まれる明細を識別するための番号。1から昇順に付番。</v>
      </c>
    </row>
    <row r="43" spans="1:9" ht="13.5">
      <c r="A43" s="124">
        <f t="shared" si="0"/>
        <v>40</v>
      </c>
      <c r="B43" s="77">
        <v>27029</v>
      </c>
      <c r="C43" s="77" t="str">
        <f>VLOOKUP(B43,'ﾃﾞｰﾀ項目定義'!$A$4:$E$1089,2,FALSE)</f>
        <v>注文明細行番号</v>
      </c>
      <c r="D43" s="78">
        <f>VLOOKUP(B43,'ﾃﾞｰﾀ項目定義'!$A$4:$E$1089,3,FALSE)</f>
        <v>4</v>
      </c>
      <c r="E43" s="78">
        <f>VLOOKUP(B43,'ﾃﾞｰﾀ項目定義'!$A$4:$E$1089,4,FALSE)</f>
        <v>9</v>
      </c>
      <c r="F43" s="77"/>
      <c r="G43" s="79" t="s">
        <v>1055</v>
      </c>
      <c r="H43" s="77"/>
      <c r="I43" s="67" t="str">
        <f>IF(VLOOKUP(B43,'ﾃﾞｰﾀ項目定義'!$A$4:$E$1089,5,FALSE)=0,"",VLOOKUP(B43,'ﾃﾞｰﾀ項目定義'!$A$4:$E$1089,5,FALSE))</f>
        <v>確定注文情報に含まれる明細を識別するための番号。1から昇順に付番。</v>
      </c>
    </row>
    <row r="44" spans="1:9" ht="13.5">
      <c r="A44" s="124">
        <f t="shared" si="0"/>
        <v>41</v>
      </c>
      <c r="B44" s="77">
        <v>27030</v>
      </c>
      <c r="C44" s="77" t="str">
        <f>VLOOKUP(B44,'ﾃﾞｰﾀ項目定義'!$A$4:$E$1089,2,FALSE)</f>
        <v>受注側明細行番号</v>
      </c>
      <c r="D44" s="78" t="str">
        <f>VLOOKUP(B44,'ﾃﾞｰﾀ項目定義'!$A$4:$E$1089,3,FALSE)</f>
        <v>4</v>
      </c>
      <c r="E44" s="78">
        <f>VLOOKUP(B44,'ﾃﾞｰﾀ項目定義'!$A$4:$E$1089,4,FALSE)</f>
        <v>9</v>
      </c>
      <c r="F44" s="77"/>
      <c r="G44" s="79" t="s">
        <v>1055</v>
      </c>
      <c r="H44" s="77"/>
      <c r="I44" s="67" t="str">
        <f>IF(VLOOKUP(B44,'ﾃﾞｰﾀ項目定義'!$A$4:$E$1089,5,FALSE)=0,"",VLOOKUP(B44,'ﾃﾞｰﾀ項目定義'!$A$4:$E$1089,5,FALSE))</f>
        <v>受注側管理番号</v>
      </c>
    </row>
    <row r="45" spans="1:9" s="64" customFormat="1" ht="13.5">
      <c r="A45" s="124">
        <f t="shared" si="0"/>
        <v>42</v>
      </c>
      <c r="B45" s="77">
        <v>27151</v>
      </c>
      <c r="C45" s="77" t="str">
        <f>VLOOKUP(B45,'ﾃﾞｰﾀ項目定義'!$A$4:$E$1011,2,FALSE)</f>
        <v>受注明細識別子</v>
      </c>
      <c r="D45" s="78">
        <f>VLOOKUP(B45,'ﾃﾞｰﾀ項目定義'!$A$4:$E$1011,3,FALSE)</f>
        <v>10</v>
      </c>
      <c r="E45" s="78" t="str">
        <f>VLOOKUP(B45,'ﾃﾞｰﾀ項目定義'!$A$4:$E$1011,4,FALSE)</f>
        <v>X</v>
      </c>
      <c r="F45" s="200"/>
      <c r="G45" s="78" t="s">
        <v>1102</v>
      </c>
      <c r="H45" s="78"/>
      <c r="I45" s="67" t="str">
        <f>IF(VLOOKUP(B45,'ﾃﾞｰﾀ項目定義'!$A$4:$E$1011,5,FALSE)=0,"",VLOOKUP(B45,'ﾃﾞｰﾀ項目定義'!$A$4:$E$1011,5,FALSE))</f>
        <v>受注側が管理する受注明細の識別子</v>
      </c>
    </row>
    <row r="46" spans="1:9" ht="13.5">
      <c r="A46" s="124">
        <f t="shared" si="0"/>
        <v>43</v>
      </c>
      <c r="B46" s="77">
        <v>27035</v>
      </c>
      <c r="C46" s="77" t="str">
        <f>VLOOKUP(B46,'ﾃﾞｰﾀ項目定義'!$A$4:$E$1089,2,FALSE)</f>
        <v>JANｺｰﾄﾞ</v>
      </c>
      <c r="D46" s="78">
        <f>VLOOKUP(B46,'ﾃﾞｰﾀ項目定義'!$A$4:$E$1089,3,FALSE)</f>
        <v>13</v>
      </c>
      <c r="E46" s="78" t="str">
        <f>VLOOKUP(B46,'ﾃﾞｰﾀ項目定義'!$A$4:$E$1089,4,FALSE)</f>
        <v>X</v>
      </c>
      <c r="F46" s="77"/>
      <c r="G46" s="79" t="s">
        <v>303</v>
      </c>
      <c r="H46" s="77"/>
      <c r="I46" s="67" t="str">
        <f>IF(VLOOKUP(B46,'ﾃﾞｰﾀ項目定義'!$A$4:$E$1089,5,FALSE)=0,"",VLOOKUP(B46,'ﾃﾞｰﾀ項目定義'!$A$4:$E$1089,5,FALSE))</f>
        <v>ﾒｰｶｰが採番したJANｺｰﾄﾞ</v>
      </c>
    </row>
    <row r="47" spans="1:9" ht="13.5">
      <c r="A47" s="124">
        <f t="shared" si="0"/>
        <v>44</v>
      </c>
      <c r="B47" s="77">
        <v>27036</v>
      </c>
      <c r="C47" s="77" t="str">
        <f>VLOOKUP(B47,'ﾃﾞｰﾀ項目定義'!$A$4:$E$1089,2,FALSE)</f>
        <v>受注者製品ｺｰﾄﾞ</v>
      </c>
      <c r="D47" s="78">
        <f>VLOOKUP(B47,'ﾃﾞｰﾀ項目定義'!$A$4:$E$1089,3,FALSE)</f>
        <v>35</v>
      </c>
      <c r="E47" s="78" t="str">
        <f>VLOOKUP(B47,'ﾃﾞｰﾀ項目定義'!$A$4:$E$1089,4,FALSE)</f>
        <v>X</v>
      </c>
      <c r="F47" s="77"/>
      <c r="G47" s="79" t="s">
        <v>1055</v>
      </c>
      <c r="H47" s="77"/>
      <c r="I47" s="67" t="str">
        <f>IF(VLOOKUP(B47,'ﾃﾞｰﾀ項目定義'!$A$4:$E$1089,5,FALSE)=0,"",VLOOKUP(B47,'ﾃﾞｰﾀ項目定義'!$A$4:$E$1089,5,FALSE))</f>
        <v>受注側が採番した製品の管理番号</v>
      </c>
    </row>
    <row r="48" spans="1:9" ht="13.5">
      <c r="A48" s="124">
        <f t="shared" si="0"/>
        <v>45</v>
      </c>
      <c r="B48" s="77">
        <v>27331</v>
      </c>
      <c r="C48" s="77" t="str">
        <f>VLOOKUP(B48,'ﾃﾞｰﾀ項目定義'!$A$4:$E$1011,2,FALSE)</f>
        <v>発注者製品ｺｰﾄﾞ</v>
      </c>
      <c r="D48" s="78">
        <f>VLOOKUP(B48,'ﾃﾞｰﾀ項目定義'!$A$4:$E$1011,3,FALSE)</f>
        <v>35</v>
      </c>
      <c r="E48" s="78" t="str">
        <f>VLOOKUP(B48,'ﾃﾞｰﾀ項目定義'!$A$4:$E$1011,4,FALSE)</f>
        <v>X</v>
      </c>
      <c r="F48" s="79"/>
      <c r="G48" s="79" t="s">
        <v>1055</v>
      </c>
      <c r="H48" s="80"/>
      <c r="I48" s="67" t="str">
        <f>IF(VLOOKUP(B48,'ﾃﾞｰﾀ項目定義'!$A$4:$E$1011,5,FALSE)=0,"",VLOOKUP(B48,'ﾃﾞｰﾀ項目定義'!$A$4:$E$1011,5,FALSE))</f>
        <v>発注側が採番した製品の管理番号</v>
      </c>
    </row>
    <row r="49" spans="1:9" ht="13.5">
      <c r="A49" s="124">
        <f t="shared" si="0"/>
        <v>46</v>
      </c>
      <c r="B49" s="77">
        <v>27037</v>
      </c>
      <c r="C49" s="77" t="str">
        <f>VLOOKUP(B49,'ﾃﾞｰﾀ項目定義'!$A$4:$E$1089,2,FALSE)</f>
        <v>EANｺ-ﾄﾞ</v>
      </c>
      <c r="D49" s="78">
        <f>VLOOKUP(B49,'ﾃﾞｰﾀ項目定義'!$A$4:$E$1089,3,FALSE)</f>
        <v>13</v>
      </c>
      <c r="E49" s="78" t="str">
        <f>VLOOKUP(B49,'ﾃﾞｰﾀ項目定義'!$A$4:$E$1089,4,FALSE)</f>
        <v>X</v>
      </c>
      <c r="F49" s="77"/>
      <c r="G49" s="79" t="s">
        <v>303</v>
      </c>
      <c r="H49" s="77"/>
      <c r="I49" s="67" t="str">
        <f>IF(VLOOKUP(B49,'ﾃﾞｰﾀ項目定義'!$A$4:$E$1089,5,FALSE)=0,"",VLOOKUP(B49,'ﾃﾞｰﾀ項目定義'!$A$4:$E$1089,5,FALSE))</f>
        <v>ﾒｰｶｰが採番したEANｺｰﾄﾞ（海外製品）</v>
      </c>
    </row>
    <row r="50" spans="1:9" ht="13.5">
      <c r="A50" s="124">
        <f t="shared" si="0"/>
        <v>47</v>
      </c>
      <c r="B50" s="77">
        <v>27038</v>
      </c>
      <c r="C50" s="77" t="str">
        <f>VLOOKUP(B50,'ﾃﾞｰﾀ項目定義'!$A$4:$E$1089,2,FALSE)</f>
        <v>UPCｺ-ﾄﾞ</v>
      </c>
      <c r="D50" s="78">
        <f>VLOOKUP(B50,'ﾃﾞｰﾀ項目定義'!$A$4:$E$1089,3,FALSE)</f>
        <v>13</v>
      </c>
      <c r="E50" s="78" t="str">
        <f>VLOOKUP(B50,'ﾃﾞｰﾀ項目定義'!$A$4:$E$1089,4,FALSE)</f>
        <v>X</v>
      </c>
      <c r="F50" s="77"/>
      <c r="G50" s="79" t="s">
        <v>303</v>
      </c>
      <c r="H50" s="77"/>
      <c r="I50" s="67" t="str">
        <f>IF(VLOOKUP(B50,'ﾃﾞｰﾀ項目定義'!$A$4:$E$1089,5,FALSE)=0,"",VLOOKUP(B50,'ﾃﾞｰﾀ項目定義'!$A$4:$E$1089,5,FALSE))</f>
        <v>ﾒｰｶｰが採番したUPCｺｰﾄﾞ（米国製品）。先頭にゼロを付加する。</v>
      </c>
    </row>
    <row r="51" spans="1:9" ht="13.5">
      <c r="A51" s="124">
        <f t="shared" si="0"/>
        <v>48</v>
      </c>
      <c r="B51" s="77">
        <v>27039</v>
      </c>
      <c r="C51" s="77" t="str">
        <f>VLOOKUP(B51,'ﾃﾞｰﾀ項目定義'!$A$4:$E$1089,2,FALSE)</f>
        <v>ISBNｺ-ﾄﾞ</v>
      </c>
      <c r="D51" s="78">
        <f>VLOOKUP(B51,'ﾃﾞｰﾀ項目定義'!$A$4:$E$1089,3,FALSE)</f>
        <v>13</v>
      </c>
      <c r="E51" s="78" t="str">
        <f>VLOOKUP(B51,'ﾃﾞｰﾀ項目定義'!$A$4:$E$1089,4,FALSE)</f>
        <v>X</v>
      </c>
      <c r="F51" s="77"/>
      <c r="G51" s="79" t="s">
        <v>303</v>
      </c>
      <c r="H51" s="77"/>
      <c r="I51" s="67" t="str">
        <f>IF(VLOOKUP(B51,'ﾃﾞｰﾀ項目定義'!$A$4:$E$1089,5,FALSE)=0,"",VLOOKUP(B51,'ﾃﾞｰﾀ項目定義'!$A$4:$E$1089,5,FALSE))</f>
        <v>ﾒｰｶｰが採番したISBNｺｰﾄﾞ</v>
      </c>
    </row>
    <row r="52" spans="1:9" ht="13.5">
      <c r="A52" s="124">
        <f t="shared" si="0"/>
        <v>49</v>
      </c>
      <c r="B52" s="77">
        <v>27339</v>
      </c>
      <c r="C52" s="77" t="str">
        <f>VLOOKUP(B52,'ﾃﾞｰﾀ項目定義'!$A$4:$E$1089,2,FALSE)</f>
        <v>請求数量-符号</v>
      </c>
      <c r="D52" s="78">
        <f>VLOOKUP(B52,'ﾃﾞｰﾀ項目定義'!$A$4:$E$1089,3,FALSE)</f>
        <v>1</v>
      </c>
      <c r="E52" s="78" t="str">
        <f>VLOOKUP(B52,'ﾃﾞｰﾀ項目定義'!$A$4:$E$1089,4,FALSE)</f>
        <v>X</v>
      </c>
      <c r="F52" s="77"/>
      <c r="G52" s="79" t="s">
        <v>1055</v>
      </c>
      <c r="H52" s="77"/>
      <c r="I52" s="67" t="str">
        <f>IF(VLOOKUP(B52,'ﾃﾞｰﾀ項目定義'!$A$4:$E$1089,5,FALSE)=0,"",VLOOKUP(B52,'ﾃﾞｰﾀ項目定義'!$A$4:$E$1089,5,FALSE))</f>
        <v>数量の符号を示すコード。(ｽﾍﾟｰｽ 又は １）：ﾌﾟﾗｽ、２：ﾏｲﾅｽ</v>
      </c>
    </row>
    <row r="53" spans="1:9" ht="13.5">
      <c r="A53" s="124">
        <f t="shared" si="0"/>
        <v>50</v>
      </c>
      <c r="B53" s="77">
        <v>27201</v>
      </c>
      <c r="C53" s="77" t="str">
        <f>VLOOKUP(B53,'ﾃﾞｰﾀ項目定義'!$A$4:$E$1089,2,FALSE)</f>
        <v>請求数量</v>
      </c>
      <c r="D53" s="78">
        <f>VLOOKUP(B53,'ﾃﾞｰﾀ項目定義'!$A$4:$E$1089,3,FALSE)</f>
        <v>9</v>
      </c>
      <c r="E53" s="78">
        <f>VLOOKUP(B53,'ﾃﾞｰﾀ項目定義'!$A$4:$E$1089,4,FALSE)</f>
        <v>9</v>
      </c>
      <c r="F53" s="77"/>
      <c r="G53" s="79" t="s">
        <v>1055</v>
      </c>
      <c r="H53" s="77"/>
      <c r="I53" s="67" t="str">
        <f>IF(VLOOKUP(B53,'ﾃﾞｰﾀ項目定義'!$A$4:$E$1089,5,FALSE)=0,"",VLOOKUP(B53,'ﾃﾞｰﾀ項目定義'!$A$4:$E$1089,5,FALSE))</f>
        <v>受注者が請求の対象とする数量</v>
      </c>
    </row>
    <row r="54" spans="1:9" ht="13.5">
      <c r="A54" s="124">
        <f t="shared" si="0"/>
        <v>51</v>
      </c>
      <c r="B54" s="77">
        <v>27044</v>
      </c>
      <c r="C54" s="77" t="str">
        <f>VLOOKUP(B54,'ﾃﾞｰﾀ項目定義'!$A$4:$E$1089,2,FALSE)</f>
        <v>単価</v>
      </c>
      <c r="D54" s="78" t="str">
        <f>VLOOKUP(B54,'ﾃﾞｰﾀ項目定義'!$A$4:$E$1089,3,FALSE)</f>
        <v>12V(3)</v>
      </c>
      <c r="E54" s="78" t="str">
        <f>VLOOKUP(B54,'ﾃﾞｰﾀ項目定義'!$A$4:$E$1089,4,FALSE)</f>
        <v>9</v>
      </c>
      <c r="F54" s="77"/>
      <c r="G54" s="79" t="s">
        <v>1055</v>
      </c>
      <c r="H54" s="77"/>
      <c r="I54" s="67" t="str">
        <f>IF(VLOOKUP(B54,'ﾃﾞｰﾀ項目定義'!$A$4:$E$1089,5,FALSE)=0,"",VLOOKUP(B54,'ﾃﾞｰﾀ項目定義'!$A$4:$E$1089,5,FALSE))</f>
        <v>製品個別仕切価格</v>
      </c>
    </row>
    <row r="55" spans="1:9" ht="13.5">
      <c r="A55" s="124">
        <f t="shared" si="0"/>
        <v>52</v>
      </c>
      <c r="B55" s="77">
        <v>27282</v>
      </c>
      <c r="C55" s="77" t="str">
        <f>VLOOKUP(B55,'ﾃﾞｰﾀ項目定義'!$A$4:$E$1089,2,FALSE)</f>
        <v>請求明細金額(税抜き)-符号</v>
      </c>
      <c r="D55" s="78">
        <f>VLOOKUP(B55,'ﾃﾞｰﾀ項目定義'!$A$4:$E$1089,3,FALSE)</f>
        <v>1</v>
      </c>
      <c r="E55" s="78" t="str">
        <f>VLOOKUP(B55,'ﾃﾞｰﾀ項目定義'!$A$4:$E$1089,4,FALSE)</f>
        <v>X</v>
      </c>
      <c r="F55" s="77"/>
      <c r="G55" s="79" t="s">
        <v>1055</v>
      </c>
      <c r="H55" s="77"/>
      <c r="I55" s="67" t="str">
        <f>IF(VLOOKUP(B55,'ﾃﾞｰﾀ項目定義'!$A$4:$E$1089,5,FALSE)=0,"",VLOOKUP(B55,'ﾃﾞｰﾀ項目定義'!$A$4:$E$1089,5,FALSE))</f>
        <v>金額の符号を示すコード。(ｽﾍﾟｰｽ 又は １）：ﾌﾟﾗｽ、２：ﾏｲﾅｽ</v>
      </c>
    </row>
    <row r="56" spans="1:9" ht="13.5">
      <c r="A56" s="124">
        <f t="shared" si="0"/>
        <v>53</v>
      </c>
      <c r="B56" s="77">
        <v>27202</v>
      </c>
      <c r="C56" s="77" t="str">
        <f>VLOOKUP(B56,'ﾃﾞｰﾀ項目定義'!$A$4:$E$1089,2,FALSE)</f>
        <v>請求明細金額(税抜き)</v>
      </c>
      <c r="D56" s="78">
        <f>VLOOKUP(B56,'ﾃﾞｰﾀ項目定義'!$A$4:$E$1089,3,FALSE)</f>
        <v>13</v>
      </c>
      <c r="E56" s="78">
        <f>VLOOKUP(B56,'ﾃﾞｰﾀ項目定義'!$A$4:$E$1089,4,FALSE)</f>
        <v>9</v>
      </c>
      <c r="F56" s="77"/>
      <c r="G56" s="79" t="s">
        <v>1055</v>
      </c>
      <c r="H56" s="77"/>
      <c r="I56" s="67" t="str">
        <f>IF(VLOOKUP(B56,'ﾃﾞｰﾀ項目定義'!$A$4:$E$1089,5,FALSE)=0,"",VLOOKUP(B56,'ﾃﾞｰﾀ項目定義'!$A$4:$E$1089,5,FALSE))</f>
        <v>当該明細の請求金額。消費税を含まない。</v>
      </c>
    </row>
    <row r="57" spans="1:9" ht="13.5">
      <c r="A57" s="124">
        <f t="shared" si="0"/>
        <v>54</v>
      </c>
      <c r="B57" s="77">
        <v>27283</v>
      </c>
      <c r="C57" s="77" t="str">
        <f>VLOOKUP(B57,'ﾃﾞｰﾀ項目定義'!$A$4:$E$1089,2,FALSE)</f>
        <v>請求明細消費税額-符号</v>
      </c>
      <c r="D57" s="78">
        <f>VLOOKUP(B57,'ﾃﾞｰﾀ項目定義'!$A$4:$E$1089,3,FALSE)</f>
        <v>1</v>
      </c>
      <c r="E57" s="78" t="str">
        <f>VLOOKUP(B57,'ﾃﾞｰﾀ項目定義'!$A$4:$E$1089,4,FALSE)</f>
        <v>X</v>
      </c>
      <c r="F57" s="81"/>
      <c r="G57" s="79" t="s">
        <v>1055</v>
      </c>
      <c r="H57" s="81"/>
      <c r="I57" s="67" t="str">
        <f>IF(VLOOKUP(B57,'ﾃﾞｰﾀ項目定義'!$A$4:$E$1089,5,FALSE)=0,"",VLOOKUP(B57,'ﾃﾞｰﾀ項目定義'!$A$4:$E$1089,5,FALSE))</f>
        <v>金額の符号を示すコード。(ｽﾍﾟｰｽ 又は １）：ﾌﾟﾗｽ、２：ﾏｲﾅｽ</v>
      </c>
    </row>
    <row r="58" spans="1:9" ht="13.5">
      <c r="A58" s="124">
        <f t="shared" si="0"/>
        <v>55</v>
      </c>
      <c r="B58" s="77">
        <v>27204</v>
      </c>
      <c r="C58" s="77" t="str">
        <f>VLOOKUP(B58,'ﾃﾞｰﾀ項目定義'!$A$4:$E$1089,2,FALSE)</f>
        <v>請求明細消費税額</v>
      </c>
      <c r="D58" s="78">
        <f>VLOOKUP(B58,'ﾃﾞｰﾀ項目定義'!$A$4:$E$1089,3,FALSE)</f>
        <v>13</v>
      </c>
      <c r="E58" s="78">
        <f>VLOOKUP(B58,'ﾃﾞｰﾀ項目定義'!$A$4:$E$1089,4,FALSE)</f>
        <v>9</v>
      </c>
      <c r="F58" s="81"/>
      <c r="G58" s="79" t="s">
        <v>1055</v>
      </c>
      <c r="H58" s="81"/>
      <c r="I58" s="67" t="str">
        <f>IF(VLOOKUP(B58,'ﾃﾞｰﾀ項目定義'!$A$4:$E$1089,5,FALSE)=0,"",VLOOKUP(B58,'ﾃﾞｰﾀ項目定義'!$A$4:$E$1089,5,FALSE))</f>
        <v>当該明細の消費税額。請求明細金額（税抜き）に消費税税額を乗じたもの。</v>
      </c>
    </row>
    <row r="59" spans="1:9" ht="13.5">
      <c r="A59" s="124">
        <f t="shared" si="0"/>
        <v>56</v>
      </c>
      <c r="B59" s="86">
        <v>27290</v>
      </c>
      <c r="C59" s="77" t="str">
        <f>VLOOKUP(B59,'ﾃﾞｰﾀ項目定義'!$A$4:$E$1089,2,FALSE)</f>
        <v>異議売上金額（税抜き）-符号</v>
      </c>
      <c r="D59" s="78">
        <f>VLOOKUP(B59,'ﾃﾞｰﾀ項目定義'!$A$4:$E$1089,3,FALSE)</f>
        <v>1</v>
      </c>
      <c r="E59" s="78" t="str">
        <f>VLOOKUP(B59,'ﾃﾞｰﾀ項目定義'!$A$4:$E$1089,4,FALSE)</f>
        <v>X</v>
      </c>
      <c r="F59" s="81"/>
      <c r="G59" s="79"/>
      <c r="H59" s="81"/>
      <c r="I59" s="67" t="str">
        <f>IF(VLOOKUP(B59,'ﾃﾞｰﾀ項目定義'!$A$4:$E$1089,5,FALSE)=0,"",VLOOKUP(B59,'ﾃﾞｰﾀ項目定義'!$A$4:$E$1089,5,FALSE))</f>
        <v>金額の符号を示すコード。(ｽﾍﾟｰｽ 又は １）：ﾌﾟﾗｽ、２：ﾏｲﾅｽ</v>
      </c>
    </row>
    <row r="60" spans="1:9" ht="13.5">
      <c r="A60" s="124">
        <f t="shared" si="0"/>
        <v>57</v>
      </c>
      <c r="B60" s="86">
        <v>27241</v>
      </c>
      <c r="C60" s="77" t="str">
        <f>VLOOKUP(B60,'ﾃﾞｰﾀ項目定義'!$A$4:$E$1089,2,FALSE)</f>
        <v>異議売上金額（税抜き）</v>
      </c>
      <c r="D60" s="78">
        <f>VLOOKUP(B60,'ﾃﾞｰﾀ項目定義'!$A$4:$E$1089,3,FALSE)</f>
        <v>13</v>
      </c>
      <c r="E60" s="78">
        <f>VLOOKUP(B60,'ﾃﾞｰﾀ項目定義'!$A$4:$E$1089,4,FALSE)</f>
        <v>9</v>
      </c>
      <c r="F60" s="81"/>
      <c r="G60" s="79"/>
      <c r="H60" s="81"/>
      <c r="I60" s="67" t="str">
        <f>IF(VLOOKUP(B60,'ﾃﾞｰﾀ項目定義'!$A$4:$E$1089,5,FALSE)=0,"",VLOOKUP(B60,'ﾃﾞｰﾀ項目定義'!$A$4:$E$1089,5,FALSE))</f>
        <v>取引先から受信した売上金額に異議がある場合，当方が主張する売上げ金額。</v>
      </c>
    </row>
    <row r="61" spans="1:9" ht="13.5">
      <c r="A61" s="124">
        <f t="shared" si="0"/>
        <v>58</v>
      </c>
      <c r="B61" s="86">
        <v>27242</v>
      </c>
      <c r="C61" s="77" t="str">
        <f>VLOOKUP(B61,'ﾃﾞｰﾀ項目定義'!$A$4:$E$1089,2,FALSE)</f>
        <v>異議税区分</v>
      </c>
      <c r="D61" s="78">
        <f>VLOOKUP(B61,'ﾃﾞｰﾀ項目定義'!$A$4:$E$1089,3,FALSE)</f>
        <v>1</v>
      </c>
      <c r="E61" s="78" t="str">
        <f>VLOOKUP(B61,'ﾃﾞｰﾀ項目定義'!$A$4:$E$1089,4,FALSE)</f>
        <v>X</v>
      </c>
      <c r="F61" s="81"/>
      <c r="G61" s="79"/>
      <c r="H61" s="81"/>
      <c r="I61" s="67" t="str">
        <f>IF(VLOOKUP(B61,'ﾃﾞｰﾀ項目定義'!$A$4:$E$1089,5,FALSE)=0,"",VLOOKUP(B61,'ﾃﾞｰﾀ項目定義'!$A$4:$E$1089,5,FALSE))</f>
        <v>1:外税､2:内税､3:非課税</v>
      </c>
    </row>
    <row r="62" spans="1:9" ht="13.5">
      <c r="A62" s="124">
        <f t="shared" si="0"/>
        <v>59</v>
      </c>
      <c r="B62" s="86">
        <v>27243</v>
      </c>
      <c r="C62" s="77" t="str">
        <f>VLOOKUP(B62,'ﾃﾞｰﾀ項目定義'!$A$4:$E$1089,2,FALSE)</f>
        <v>異議税率</v>
      </c>
      <c r="D62" s="78" t="str">
        <f>VLOOKUP(B62,'ﾃﾞｰﾀ項目定義'!$A$4:$E$1089,3,FALSE)</f>
        <v>2V(3)</v>
      </c>
      <c r="E62" s="78">
        <f>VLOOKUP(B62,'ﾃﾞｰﾀ項目定義'!$A$4:$E$1089,4,FALSE)</f>
        <v>9</v>
      </c>
      <c r="F62" s="81"/>
      <c r="G62" s="79"/>
      <c r="H62" s="81"/>
      <c r="I62" s="67" t="str">
        <f>IF(VLOOKUP(B62,'ﾃﾞｰﾀ項目定義'!$A$4:$E$1089,5,FALSE)=0,"",VLOOKUP(B62,'ﾃﾞｰﾀ項目定義'!$A$4:$E$1089,5,FALSE))</f>
        <v>取引先から受信した税率に異議がある場合，当方が主張する税率。</v>
      </c>
    </row>
    <row r="63" spans="1:9" ht="13.5">
      <c r="A63" s="124">
        <f t="shared" si="0"/>
        <v>60</v>
      </c>
      <c r="B63" s="86">
        <v>27244</v>
      </c>
      <c r="C63" s="77" t="str">
        <f>VLOOKUP(B63,'ﾃﾞｰﾀ項目定義'!$A$4:$E$1089,2,FALSE)</f>
        <v>異議売上消費税区分</v>
      </c>
      <c r="D63" s="78">
        <f>VLOOKUP(B63,'ﾃﾞｰﾀ項目定義'!$A$4:$E$1089,3,FALSE)</f>
        <v>13</v>
      </c>
      <c r="E63" s="78">
        <f>VLOOKUP(B63,'ﾃﾞｰﾀ項目定義'!$A$4:$E$1089,4,FALSE)</f>
        <v>9</v>
      </c>
      <c r="F63" s="81"/>
      <c r="G63" s="79"/>
      <c r="H63" s="81"/>
      <c r="I63" s="67" t="str">
        <f>IF(VLOOKUP(B63,'ﾃﾞｰﾀ項目定義'!$A$4:$E$1089,5,FALSE)=0,"",VLOOKUP(B63,'ﾃﾞｰﾀ項目定義'!$A$4:$E$1089,5,FALSE))</f>
        <v>取引先から受信した消費税区分に異議がある場合，当方が主張する消費税区分。</v>
      </c>
    </row>
    <row r="64" spans="1:9" ht="13.5">
      <c r="A64" s="124">
        <f t="shared" si="0"/>
        <v>61</v>
      </c>
      <c r="B64" s="86">
        <v>27271</v>
      </c>
      <c r="C64" s="77" t="str">
        <f>VLOOKUP(B64,'ﾃﾞｰﾀ項目定義'!$A$4:$E$1089,2,FALSE)</f>
        <v>異議繰越金額（税抜き）-符号</v>
      </c>
      <c r="D64" s="78">
        <f>VLOOKUP(B64,'ﾃﾞｰﾀ項目定義'!$A$4:$E$1089,3,FALSE)</f>
        <v>1</v>
      </c>
      <c r="E64" s="78" t="str">
        <f>VLOOKUP(B64,'ﾃﾞｰﾀ項目定義'!$A$4:$E$1089,4,FALSE)</f>
        <v>X</v>
      </c>
      <c r="F64" s="81"/>
      <c r="G64" s="79"/>
      <c r="H64" s="81"/>
      <c r="I64" s="67" t="str">
        <f>IF(VLOOKUP(B64,'ﾃﾞｰﾀ項目定義'!$A$4:$E$1089,5,FALSE)=0,"",VLOOKUP(B64,'ﾃﾞｰﾀ項目定義'!$A$4:$E$1089,5,FALSE))</f>
        <v>金額の符号を示すコード。(ｽﾍﾟｰｽ 又は １）：ﾌﾟﾗｽ、２：ﾏｲﾅｽ</v>
      </c>
    </row>
    <row r="65" spans="1:9" ht="13.5">
      <c r="A65" s="124">
        <f t="shared" si="0"/>
        <v>62</v>
      </c>
      <c r="B65" s="86">
        <v>27245</v>
      </c>
      <c r="C65" s="77" t="str">
        <f>VLOOKUP(B65,'ﾃﾞｰﾀ項目定義'!$A$4:$E$1089,2,FALSE)</f>
        <v>異議繰越金額（税抜き）</v>
      </c>
      <c r="D65" s="78">
        <f>VLOOKUP(B65,'ﾃﾞｰﾀ項目定義'!$A$4:$E$1089,3,FALSE)</f>
        <v>13</v>
      </c>
      <c r="E65" s="78">
        <f>VLOOKUP(B65,'ﾃﾞｰﾀ項目定義'!$A$4:$E$1089,4,FALSE)</f>
        <v>9</v>
      </c>
      <c r="F65" s="81"/>
      <c r="G65" s="79"/>
      <c r="H65" s="81"/>
      <c r="I65" s="67" t="str">
        <f>IF(VLOOKUP(B65,'ﾃﾞｰﾀ項目定義'!$A$4:$E$1089,5,FALSE)=0,"",VLOOKUP(B65,'ﾃﾞｰﾀ項目定義'!$A$4:$E$1089,5,FALSE))</f>
        <v>発注者に今回支払い義務のない金額</v>
      </c>
    </row>
    <row r="66" spans="1:9" ht="13.5">
      <c r="A66" s="124">
        <f t="shared" si="0"/>
        <v>63</v>
      </c>
      <c r="B66" s="86">
        <v>27272</v>
      </c>
      <c r="C66" s="77" t="str">
        <f>VLOOKUP(B66,'ﾃﾞｰﾀ項目定義'!$A$4:$E$1089,2,FALSE)</f>
        <v>異議繰越消費税額-符号</v>
      </c>
      <c r="D66" s="78">
        <f>VLOOKUP(B66,'ﾃﾞｰﾀ項目定義'!$A$4:$E$1089,3,FALSE)</f>
        <v>1</v>
      </c>
      <c r="E66" s="78" t="str">
        <f>VLOOKUP(B66,'ﾃﾞｰﾀ項目定義'!$A$4:$E$1089,4,FALSE)</f>
        <v>X</v>
      </c>
      <c r="F66" s="81"/>
      <c r="G66" s="79"/>
      <c r="H66" s="81"/>
      <c r="I66" s="67" t="str">
        <f>IF(VLOOKUP(B66,'ﾃﾞｰﾀ項目定義'!$A$4:$E$1089,5,FALSE)=0,"",VLOOKUP(B66,'ﾃﾞｰﾀ項目定義'!$A$4:$E$1089,5,FALSE))</f>
        <v>金額の符号を示すコード。(ｽﾍﾟｰｽ 又は １）：ﾌﾟﾗｽ、２：ﾏｲﾅｽ</v>
      </c>
    </row>
    <row r="67" spans="1:9" ht="13.5">
      <c r="A67" s="124">
        <f t="shared" si="0"/>
        <v>64</v>
      </c>
      <c r="B67" s="86">
        <v>27246</v>
      </c>
      <c r="C67" s="77" t="str">
        <f>VLOOKUP(B67,'ﾃﾞｰﾀ項目定義'!$A$4:$E$1089,2,FALSE)</f>
        <v>異議繰越消費税額</v>
      </c>
      <c r="D67" s="78">
        <f>VLOOKUP(B67,'ﾃﾞｰﾀ項目定義'!$A$4:$E$1089,3,FALSE)</f>
        <v>13</v>
      </c>
      <c r="E67" s="78">
        <f>VLOOKUP(B67,'ﾃﾞｰﾀ項目定義'!$A$4:$E$1089,4,FALSE)</f>
        <v>9</v>
      </c>
      <c r="F67" s="81"/>
      <c r="G67" s="79"/>
      <c r="H67" s="81"/>
      <c r="I67" s="67" t="str">
        <f>IF(VLOOKUP(B67,'ﾃﾞｰﾀ項目定義'!$A$4:$E$1089,5,FALSE)=0,"",VLOOKUP(B67,'ﾃﾞｰﾀ項目定義'!$A$4:$E$1089,5,FALSE))</f>
        <v>取引先から受信した繰越消費税額に異議がある場合，当方が主張する繰越消費税額。</v>
      </c>
    </row>
    <row r="68" spans="1:9" ht="13.5">
      <c r="A68" s="124">
        <f t="shared" si="0"/>
        <v>65</v>
      </c>
      <c r="B68" s="86">
        <v>27273</v>
      </c>
      <c r="C68" s="77" t="str">
        <f>VLOOKUP(B68,'ﾃﾞｰﾀ項目定義'!$A$4:$E$1089,2,FALSE)</f>
        <v>異議繰越不可金額（税抜き）-符号</v>
      </c>
      <c r="D68" s="78">
        <f>VLOOKUP(B68,'ﾃﾞｰﾀ項目定義'!$A$4:$E$1089,3,FALSE)</f>
        <v>1</v>
      </c>
      <c r="E68" s="78" t="str">
        <f>VLOOKUP(B68,'ﾃﾞｰﾀ項目定義'!$A$4:$E$1089,4,FALSE)</f>
        <v>X</v>
      </c>
      <c r="F68" s="81"/>
      <c r="G68" s="79"/>
      <c r="H68" s="81"/>
      <c r="I68" s="67" t="str">
        <f>IF(VLOOKUP(B68,'ﾃﾞｰﾀ項目定義'!$A$4:$E$1089,5,FALSE)=0,"",VLOOKUP(B68,'ﾃﾞｰﾀ項目定義'!$A$4:$E$1089,5,FALSE))</f>
        <v>金額の符号を示すコード。(ｽﾍﾟｰｽ 又は １）：ﾌﾟﾗｽ、２：ﾏｲﾅｽ</v>
      </c>
    </row>
    <row r="69" spans="1:9" ht="13.5">
      <c r="A69" s="124">
        <f t="shared" si="0"/>
        <v>66</v>
      </c>
      <c r="B69" s="86">
        <v>27247</v>
      </c>
      <c r="C69" s="77" t="str">
        <f>VLOOKUP(B69,'ﾃﾞｰﾀ項目定義'!$A$4:$E$1089,2,FALSE)</f>
        <v>異議繰越不可金額（税抜き）</v>
      </c>
      <c r="D69" s="78">
        <f>VLOOKUP(B69,'ﾃﾞｰﾀ項目定義'!$A$4:$E$1089,3,FALSE)</f>
        <v>13</v>
      </c>
      <c r="E69" s="78">
        <f>VLOOKUP(B69,'ﾃﾞｰﾀ項目定義'!$A$4:$E$1089,4,FALSE)</f>
        <v>9</v>
      </c>
      <c r="F69" s="81"/>
      <c r="G69" s="79"/>
      <c r="H69" s="81"/>
      <c r="I69" s="67" t="str">
        <f>IF(VLOOKUP(B69,'ﾃﾞｰﾀ項目定義'!$A$4:$E$1089,5,FALSE)=0,"",VLOOKUP(B69,'ﾃﾞｰﾀ項目定義'!$A$4:$E$1089,5,FALSE))</f>
        <v>取引先から受信した繰越不可金額に異議がある場合，当方が主張する繰越不可金額。</v>
      </c>
    </row>
    <row r="70" spans="1:9" ht="13.5">
      <c r="A70" s="124">
        <f t="shared" si="0"/>
        <v>67</v>
      </c>
      <c r="B70" s="86">
        <v>27274</v>
      </c>
      <c r="C70" s="77" t="str">
        <f>VLOOKUP(B70,'ﾃﾞｰﾀ項目定義'!$A$4:$E$1089,2,FALSE)</f>
        <v>異議繰越不可消費税額-符号</v>
      </c>
      <c r="D70" s="78">
        <f>VLOOKUP(B70,'ﾃﾞｰﾀ項目定義'!$A$4:$E$1089,3,FALSE)</f>
        <v>1</v>
      </c>
      <c r="E70" s="78" t="str">
        <f>VLOOKUP(B70,'ﾃﾞｰﾀ項目定義'!$A$4:$E$1089,4,FALSE)</f>
        <v>X</v>
      </c>
      <c r="F70" s="81"/>
      <c r="G70" s="79"/>
      <c r="H70" s="81"/>
      <c r="I70" s="67" t="str">
        <f>IF(VLOOKUP(B70,'ﾃﾞｰﾀ項目定義'!$A$4:$E$1089,5,FALSE)=0,"",VLOOKUP(B70,'ﾃﾞｰﾀ項目定義'!$A$4:$E$1089,5,FALSE))</f>
        <v>金額の符号を示すコード。(ｽﾍﾟｰｽ 又は １）：ﾌﾟﾗｽ、２：ﾏｲﾅｽ</v>
      </c>
    </row>
    <row r="71" spans="1:9" ht="13.5">
      <c r="A71" s="124">
        <f t="shared" si="0"/>
        <v>68</v>
      </c>
      <c r="B71" s="86">
        <v>27248</v>
      </c>
      <c r="C71" s="77" t="str">
        <f>VLOOKUP(B71,'ﾃﾞｰﾀ項目定義'!$A$4:$E$1089,2,FALSE)</f>
        <v>異議繰越不可消費税額</v>
      </c>
      <c r="D71" s="78">
        <f>VLOOKUP(B71,'ﾃﾞｰﾀ項目定義'!$A$4:$E$1089,3,FALSE)</f>
        <v>13</v>
      </c>
      <c r="E71" s="78">
        <f>VLOOKUP(B71,'ﾃﾞｰﾀ項目定義'!$A$4:$E$1089,4,FALSE)</f>
        <v>9</v>
      </c>
      <c r="F71" s="81"/>
      <c r="G71" s="79"/>
      <c r="H71" s="81"/>
      <c r="I71" s="67">
        <f>IF(VLOOKUP(B71,'ﾃﾞｰﾀ項目定義'!$A$4:$E$1089,5,FALSE)=0,"",VLOOKUP(B71,'ﾃﾞｰﾀ項目定義'!$A$4:$E$1089,5,FALSE))</f>
      </c>
    </row>
    <row r="72" spans="1:9" ht="13.5">
      <c r="A72" s="124">
        <f t="shared" si="0"/>
        <v>69</v>
      </c>
      <c r="B72" s="86">
        <v>27291</v>
      </c>
      <c r="C72" s="77" t="str">
        <f>VLOOKUP(B72,'ﾃﾞｰﾀ項目定義'!$A$4:$E$1089,2,FALSE)</f>
        <v>異議請求金額（税抜き）-符号</v>
      </c>
      <c r="D72" s="78">
        <f>VLOOKUP(B72,'ﾃﾞｰﾀ項目定義'!$A$4:$E$1089,3,FALSE)</f>
        <v>1</v>
      </c>
      <c r="E72" s="78" t="str">
        <f>VLOOKUP(B72,'ﾃﾞｰﾀ項目定義'!$A$4:$E$1089,4,FALSE)</f>
        <v>X</v>
      </c>
      <c r="F72" s="77"/>
      <c r="G72" s="79"/>
      <c r="H72" s="77"/>
      <c r="I72" s="67" t="str">
        <f>IF(VLOOKUP(B72,'ﾃﾞｰﾀ項目定義'!$A$4:$E$1089,5,FALSE)=0,"",VLOOKUP(B72,'ﾃﾞｰﾀ項目定義'!$A$4:$E$1089,5,FALSE))</f>
        <v>金額の符号を示すコード。(ｽﾍﾟｰｽ 又は １）：ﾌﾟﾗｽ、２：ﾏｲﾅｽ</v>
      </c>
    </row>
    <row r="73" spans="1:9" ht="27">
      <c r="A73" s="124">
        <f t="shared" si="0"/>
        <v>70</v>
      </c>
      <c r="B73" s="86">
        <v>27249</v>
      </c>
      <c r="C73" s="77" t="str">
        <f>VLOOKUP(B73,'ﾃﾞｰﾀ項目定義'!$A$4:$E$1089,2,FALSE)</f>
        <v>異議請求金額（税抜き）</v>
      </c>
      <c r="D73" s="78">
        <f>VLOOKUP(B73,'ﾃﾞｰﾀ項目定義'!$A$4:$E$1089,3,FALSE)</f>
        <v>13</v>
      </c>
      <c r="E73" s="78">
        <f>VLOOKUP(B73,'ﾃﾞｰﾀ項目定義'!$A$4:$E$1089,4,FALSE)</f>
        <v>9</v>
      </c>
      <c r="F73" s="81"/>
      <c r="G73" s="79"/>
      <c r="H73" s="81"/>
      <c r="I73" s="67" t="str">
        <f>IF(VLOOKUP(B73,'ﾃﾞｰﾀ項目定義'!$A$4:$E$1089,5,FALSE)=0,"",VLOOKUP(B73,'ﾃﾞｰﾀ項目定義'!$A$4:$E$1089,5,FALSE))</f>
        <v>取引先から受信した請求金額（税抜き）に異議がある場合，当方が主張する請求金額（税抜き）。</v>
      </c>
    </row>
    <row r="74" spans="1:9" ht="13.5">
      <c r="A74" s="124">
        <f t="shared" si="0"/>
        <v>71</v>
      </c>
      <c r="B74" s="86">
        <v>27292</v>
      </c>
      <c r="C74" s="77" t="str">
        <f>VLOOKUP(B74,'ﾃﾞｰﾀ項目定義'!$A$4:$E$1089,2,FALSE)</f>
        <v>異議請求消費税額-符号</v>
      </c>
      <c r="D74" s="78">
        <f>VLOOKUP(B74,'ﾃﾞｰﾀ項目定義'!$A$4:$E$1089,3,FALSE)</f>
        <v>1</v>
      </c>
      <c r="E74" s="78" t="str">
        <f>VLOOKUP(B74,'ﾃﾞｰﾀ項目定義'!$A$4:$E$1089,4,FALSE)</f>
        <v>X</v>
      </c>
      <c r="F74" s="81"/>
      <c r="G74" s="79"/>
      <c r="H74" s="81"/>
      <c r="I74" s="67" t="str">
        <f>IF(VLOOKUP(B74,'ﾃﾞｰﾀ項目定義'!$A$4:$E$1089,5,FALSE)=0,"",VLOOKUP(B74,'ﾃﾞｰﾀ項目定義'!$A$4:$E$1089,5,FALSE))</f>
        <v>金額の符号を示すコード。(ｽﾍﾟｰｽ 又は １）：ﾌﾟﾗｽ、２：ﾏｲﾅｽ</v>
      </c>
    </row>
    <row r="75" spans="1:9" ht="13.5">
      <c r="A75" s="124">
        <f t="shared" si="0"/>
        <v>72</v>
      </c>
      <c r="B75" s="86">
        <v>27250</v>
      </c>
      <c r="C75" s="77" t="str">
        <f>VLOOKUP(B75,'ﾃﾞｰﾀ項目定義'!$A$4:$E$1089,2,FALSE)</f>
        <v>異議請求消費税額</v>
      </c>
      <c r="D75" s="78">
        <f>VLOOKUP(B75,'ﾃﾞｰﾀ項目定義'!$A$4:$E$1089,3,FALSE)</f>
        <v>13</v>
      </c>
      <c r="E75" s="78">
        <f>VLOOKUP(B75,'ﾃﾞｰﾀ項目定義'!$A$4:$E$1089,4,FALSE)</f>
        <v>9</v>
      </c>
      <c r="F75" s="81"/>
      <c r="G75" s="79"/>
      <c r="H75" s="81"/>
      <c r="I75" s="67" t="str">
        <f>IF(VLOOKUP(B75,'ﾃﾞｰﾀ項目定義'!$A$4:$E$1089,5,FALSE)=0,"",VLOOKUP(B75,'ﾃﾞｰﾀ項目定義'!$A$4:$E$1089,5,FALSE))</f>
        <v>取引先から受信した請求消費税額に異議がある場合，当方が主張する請求消費税額。</v>
      </c>
    </row>
    <row r="76" spans="1:9" ht="13.5">
      <c r="A76" s="124">
        <f t="shared" si="0"/>
        <v>73</v>
      </c>
      <c r="B76" s="86">
        <v>27293</v>
      </c>
      <c r="C76" s="77" t="str">
        <f>VLOOKUP(B76,'ﾃﾞｰﾀ項目定義'!$A$4:$E$1089,2,FALSE)</f>
        <v>異議入金累計額（税抜き）-符号</v>
      </c>
      <c r="D76" s="78">
        <f>VLOOKUP(B76,'ﾃﾞｰﾀ項目定義'!$A$4:$E$1089,3,FALSE)</f>
        <v>1</v>
      </c>
      <c r="E76" s="78" t="str">
        <f>VLOOKUP(B76,'ﾃﾞｰﾀ項目定義'!$A$4:$E$1089,4,FALSE)</f>
        <v>X</v>
      </c>
      <c r="F76" s="81"/>
      <c r="G76" s="79"/>
      <c r="H76" s="81"/>
      <c r="I76" s="67" t="str">
        <f>IF(VLOOKUP(B76,'ﾃﾞｰﾀ項目定義'!$A$4:$E$1089,5,FALSE)=0,"",VLOOKUP(B76,'ﾃﾞｰﾀ項目定義'!$A$4:$E$1089,5,FALSE))</f>
        <v>金額の符号を示すコード。(ｽﾍﾟｰｽ 又は １）：ﾌﾟﾗｽ、２：ﾏｲﾅｽ</v>
      </c>
    </row>
    <row r="77" spans="1:9" ht="27">
      <c r="A77" s="124">
        <f t="shared" si="0"/>
        <v>74</v>
      </c>
      <c r="B77" s="86">
        <v>27251</v>
      </c>
      <c r="C77" s="77" t="str">
        <f>VLOOKUP(B77,'ﾃﾞｰﾀ項目定義'!$A$4:$E$1089,2,FALSE)</f>
        <v>異議入金累計額（税抜き）</v>
      </c>
      <c r="D77" s="78">
        <f>VLOOKUP(B77,'ﾃﾞｰﾀ項目定義'!$A$4:$E$1089,3,FALSE)</f>
        <v>13</v>
      </c>
      <c r="E77" s="78">
        <f>VLOOKUP(B77,'ﾃﾞｰﾀ項目定義'!$A$4:$E$1089,4,FALSE)</f>
        <v>9</v>
      </c>
      <c r="F77" s="81"/>
      <c r="G77" s="79"/>
      <c r="H77" s="81"/>
      <c r="I77" s="67" t="str">
        <f>IF(VLOOKUP(B77,'ﾃﾞｰﾀ項目定義'!$A$4:$E$1089,5,FALSE)=0,"",VLOOKUP(B77,'ﾃﾞｰﾀ項目定義'!$A$4:$E$1089,5,FALSE))</f>
        <v>取引先から受信した入金累計額（税抜き）に異議がある場合，当方が主張する入金累計額（税抜き）　。</v>
      </c>
    </row>
    <row r="78" spans="1:9" ht="13.5">
      <c r="A78" s="124">
        <f t="shared" si="0"/>
        <v>75</v>
      </c>
      <c r="B78" s="86">
        <v>27294</v>
      </c>
      <c r="C78" s="77" t="str">
        <f>VLOOKUP(B78,'ﾃﾞｰﾀ項目定義'!$A$4:$E$1089,2,FALSE)</f>
        <v>異議入金累計消費税額-符号</v>
      </c>
      <c r="D78" s="78">
        <f>VLOOKUP(B78,'ﾃﾞｰﾀ項目定義'!$A$4:$E$1089,3,FALSE)</f>
        <v>1</v>
      </c>
      <c r="E78" s="78" t="str">
        <f>VLOOKUP(B78,'ﾃﾞｰﾀ項目定義'!$A$4:$E$1089,4,FALSE)</f>
        <v>X</v>
      </c>
      <c r="F78" s="81"/>
      <c r="G78" s="79"/>
      <c r="H78" s="81"/>
      <c r="I78" s="67" t="str">
        <f>IF(VLOOKUP(B78,'ﾃﾞｰﾀ項目定義'!$A$4:$E$1089,5,FALSE)=0,"",VLOOKUP(B78,'ﾃﾞｰﾀ項目定義'!$A$4:$E$1089,5,FALSE))</f>
        <v>金額の符号を示すコード。(ｽﾍﾟｰｽ 又は １）：ﾌﾟﾗｽ、２：ﾏｲﾅｽ</v>
      </c>
    </row>
    <row r="79" spans="1:9" ht="27">
      <c r="A79" s="124">
        <f t="shared" si="0"/>
        <v>76</v>
      </c>
      <c r="B79" s="86">
        <v>27252</v>
      </c>
      <c r="C79" s="77" t="str">
        <f>VLOOKUP(B79,'ﾃﾞｰﾀ項目定義'!$A$4:$E$1089,2,FALSE)</f>
        <v>異議入金累計消費税額</v>
      </c>
      <c r="D79" s="78">
        <f>VLOOKUP(B79,'ﾃﾞｰﾀ項目定義'!$A$4:$E$1089,3,FALSE)</f>
        <v>13</v>
      </c>
      <c r="E79" s="78">
        <f>VLOOKUP(B79,'ﾃﾞｰﾀ項目定義'!$A$4:$E$1089,4,FALSE)</f>
        <v>9</v>
      </c>
      <c r="F79" s="81"/>
      <c r="G79" s="79"/>
      <c r="H79" s="81"/>
      <c r="I79" s="67" t="str">
        <f>IF(VLOOKUP(B79,'ﾃﾞｰﾀ項目定義'!$A$4:$E$1089,5,FALSE)=0,"",VLOOKUP(B79,'ﾃﾞｰﾀ項目定義'!$A$4:$E$1089,5,FALSE))</f>
        <v>取引先から受信した入金累計消費税額に異議がある場合，当方が主張する入金累計消費税額。</v>
      </c>
    </row>
    <row r="80" spans="1:9" ht="13.5">
      <c r="A80" s="124">
        <f t="shared" si="0"/>
        <v>77</v>
      </c>
      <c r="B80" s="86">
        <v>27253</v>
      </c>
      <c r="C80" s="77" t="str">
        <f>VLOOKUP(B80,'ﾃﾞｰﾀ項目定義'!$A$4:$E$1089,2,FALSE)</f>
        <v>異議請求明細書行番号</v>
      </c>
      <c r="D80" s="78">
        <f>VLOOKUP(B80,'ﾃﾞｰﾀ項目定義'!$A$4:$E$1089,3,FALSE)</f>
        <v>4</v>
      </c>
      <c r="E80" s="78">
        <f>VLOOKUP(B80,'ﾃﾞｰﾀ項目定義'!$A$4:$E$1089,4,FALSE)</f>
        <v>9</v>
      </c>
      <c r="F80" s="81"/>
      <c r="G80" s="79" t="s">
        <v>879</v>
      </c>
      <c r="H80" s="81">
        <v>50</v>
      </c>
      <c r="I80" s="67">
        <f>IF(VLOOKUP(B80,'ﾃﾞｰﾀ項目定義'!$A$4:$E$1089,5,FALSE)=0,"",VLOOKUP(B80,'ﾃﾞｰﾀ項目定義'!$A$4:$E$1089,5,FALSE))</f>
      </c>
    </row>
    <row r="81" spans="1:9" ht="13.5">
      <c r="A81" s="124">
        <f t="shared" si="0"/>
        <v>78</v>
      </c>
      <c r="B81" s="86">
        <v>27254</v>
      </c>
      <c r="C81" s="77" t="str">
        <f>VLOOKUP(B81,'ﾃﾞｰﾀ項目定義'!$A$4:$E$1089,2,FALSE)</f>
        <v>異議出荷明細行番号</v>
      </c>
      <c r="D81" s="78">
        <f>VLOOKUP(B81,'ﾃﾞｰﾀ項目定義'!$A$4:$E$1089,3,FALSE)</f>
        <v>4</v>
      </c>
      <c r="E81" s="78">
        <f>VLOOKUP(B81,'ﾃﾞｰﾀ項目定義'!$A$4:$E$1089,4,FALSE)</f>
        <v>9</v>
      </c>
      <c r="F81" s="81"/>
      <c r="G81" s="79" t="s">
        <v>879</v>
      </c>
      <c r="H81" s="81"/>
      <c r="I81" s="67">
        <f>IF(VLOOKUP(B81,'ﾃﾞｰﾀ項目定義'!$A$4:$E$1089,5,FALSE)=0,"",VLOOKUP(B81,'ﾃﾞｰﾀ項目定義'!$A$4:$E$1089,5,FALSE))</f>
      </c>
    </row>
    <row r="82" spans="1:9" ht="13.5">
      <c r="A82" s="124">
        <f t="shared" si="0"/>
        <v>79</v>
      </c>
      <c r="B82" s="86">
        <v>27255</v>
      </c>
      <c r="C82" s="77" t="str">
        <f>VLOOKUP(B82,'ﾃﾞｰﾀ項目定義'!$A$4:$E$1089,2,FALSE)</f>
        <v>異議発注明細行番号</v>
      </c>
      <c r="D82" s="78">
        <f>VLOOKUP(B82,'ﾃﾞｰﾀ項目定義'!$A$4:$E$1089,3,FALSE)</f>
        <v>4</v>
      </c>
      <c r="E82" s="78">
        <f>VLOOKUP(B82,'ﾃﾞｰﾀ項目定義'!$A$4:$E$1089,4,FALSE)</f>
        <v>9</v>
      </c>
      <c r="F82" s="81"/>
      <c r="G82" s="79" t="s">
        <v>879</v>
      </c>
      <c r="H82" s="81"/>
      <c r="I82" s="67">
        <f>IF(VLOOKUP(B82,'ﾃﾞｰﾀ項目定義'!$A$4:$E$1089,5,FALSE)=0,"",VLOOKUP(B82,'ﾃﾞｰﾀ項目定義'!$A$4:$E$1089,5,FALSE))</f>
      </c>
    </row>
    <row r="83" spans="1:9" ht="13.5">
      <c r="A83" s="124">
        <f t="shared" si="0"/>
        <v>80</v>
      </c>
      <c r="B83" s="86">
        <v>27256</v>
      </c>
      <c r="C83" s="77" t="str">
        <f>VLOOKUP(B83,'ﾃﾞｰﾀ項目定義'!$A$4:$E$1089,2,FALSE)</f>
        <v>異議受注明細行番号</v>
      </c>
      <c r="D83" s="78">
        <f>VLOOKUP(B83,'ﾃﾞｰﾀ項目定義'!$A$4:$E$1089,3,FALSE)</f>
        <v>4</v>
      </c>
      <c r="E83" s="78">
        <f>VLOOKUP(B83,'ﾃﾞｰﾀ項目定義'!$A$4:$E$1089,4,FALSE)</f>
        <v>9</v>
      </c>
      <c r="F83" s="77"/>
      <c r="G83" s="79" t="s">
        <v>879</v>
      </c>
      <c r="H83" s="77"/>
      <c r="I83" s="67">
        <f>IF(VLOOKUP(B83,'ﾃﾞｰﾀ項目定義'!$A$4:$E$1089,5,FALSE)=0,"",VLOOKUP(B83,'ﾃﾞｰﾀ項目定義'!$A$4:$E$1089,5,FALSE))</f>
      </c>
    </row>
    <row r="84" spans="1:9" ht="13.5">
      <c r="A84" s="124">
        <f t="shared" si="0"/>
        <v>81</v>
      </c>
      <c r="B84" s="86">
        <v>27257</v>
      </c>
      <c r="C84" s="77" t="str">
        <f>VLOOKUP(B84,'ﾃﾞｰﾀ項目定義'!$A$4:$E$1089,2,FALSE)</f>
        <v>異議受注者製品ｺｰﾄﾞ</v>
      </c>
      <c r="D84" s="78">
        <f>VLOOKUP(B84,'ﾃﾞｰﾀ項目定義'!$A$4:$E$1089,3,FALSE)</f>
        <v>35</v>
      </c>
      <c r="E84" s="78" t="str">
        <f>VLOOKUP(B84,'ﾃﾞｰﾀ項目定義'!$A$4:$E$1089,4,FALSE)</f>
        <v>X</v>
      </c>
      <c r="F84" s="77"/>
      <c r="G84" s="79" t="s">
        <v>879</v>
      </c>
      <c r="H84" s="77"/>
      <c r="I84" s="67">
        <f>IF(VLOOKUP(B84,'ﾃﾞｰﾀ項目定義'!$A$4:$E$1089,5,FALSE)=0,"",VLOOKUP(B84,'ﾃﾞｰﾀ項目定義'!$A$4:$E$1089,5,FALSE))</f>
      </c>
    </row>
    <row r="85" spans="1:9" ht="13.5">
      <c r="A85" s="124">
        <f t="shared" si="0"/>
        <v>82</v>
      </c>
      <c r="B85" s="86">
        <v>27391</v>
      </c>
      <c r="C85" s="77" t="str">
        <f>VLOOKUP(B85,'ﾃﾞｰﾀ項目定義'!$A$4:$E$1089,2,FALSE)</f>
        <v>異義数量-符号</v>
      </c>
      <c r="D85" s="78">
        <f>VLOOKUP(B85,'ﾃﾞｰﾀ項目定義'!$A$4:$E$1089,3,FALSE)</f>
        <v>1</v>
      </c>
      <c r="E85" s="78" t="str">
        <f>VLOOKUP(B85,'ﾃﾞｰﾀ項目定義'!$A$4:$E$1089,4,FALSE)</f>
        <v>X</v>
      </c>
      <c r="F85" s="77"/>
      <c r="G85" s="79" t="s">
        <v>879</v>
      </c>
      <c r="H85" s="77"/>
      <c r="I85" s="67" t="str">
        <f>IF(VLOOKUP(B85,'ﾃﾞｰﾀ項目定義'!$A$4:$E$1089,5,FALSE)=0,"",VLOOKUP(B85,'ﾃﾞｰﾀ項目定義'!$A$4:$E$1089,5,FALSE))</f>
        <v>数量の符号を示すコード。(ｽﾍﾟｰｽ 又は １）：ﾌﾟﾗｽ、２：ﾏｲﾅｽ</v>
      </c>
    </row>
    <row r="86" spans="1:9" ht="13.5">
      <c r="A86" s="124">
        <f t="shared" si="0"/>
        <v>83</v>
      </c>
      <c r="B86" s="86">
        <v>27258</v>
      </c>
      <c r="C86" s="77" t="str">
        <f>VLOOKUP(B86,'ﾃﾞｰﾀ項目定義'!$A$4:$E$1089,2,FALSE)</f>
        <v>異議数量</v>
      </c>
      <c r="D86" s="78">
        <f>VLOOKUP(B86,'ﾃﾞｰﾀ項目定義'!$A$4:$E$1089,3,FALSE)</f>
        <v>9</v>
      </c>
      <c r="E86" s="78">
        <f>VLOOKUP(B86,'ﾃﾞｰﾀ項目定義'!$A$4:$E$1089,4,FALSE)</f>
        <v>9</v>
      </c>
      <c r="F86" s="77"/>
      <c r="G86" s="79" t="s">
        <v>879</v>
      </c>
      <c r="H86" s="77"/>
      <c r="I86" s="67">
        <f>IF(VLOOKUP(B86,'ﾃﾞｰﾀ項目定義'!$A$4:$E$1089,5,FALSE)=0,"",VLOOKUP(B86,'ﾃﾞｰﾀ項目定義'!$A$4:$E$1089,5,FALSE))</f>
      </c>
    </row>
    <row r="87" spans="1:9" ht="13.5">
      <c r="A87" s="124">
        <f t="shared" si="0"/>
        <v>84</v>
      </c>
      <c r="B87" s="86">
        <v>27259</v>
      </c>
      <c r="C87" s="77" t="str">
        <f>VLOOKUP(B87,'ﾃﾞｰﾀ項目定義'!$A$4:$E$1089,2,FALSE)</f>
        <v>異議単価</v>
      </c>
      <c r="D87" s="78" t="str">
        <f>VLOOKUP(B87,'ﾃﾞｰﾀ項目定義'!$A$4:$E$1089,3,FALSE)</f>
        <v>12V(3)</v>
      </c>
      <c r="E87" s="78">
        <f>VLOOKUP(B87,'ﾃﾞｰﾀ項目定義'!$A$4:$E$1089,4,FALSE)</f>
        <v>9</v>
      </c>
      <c r="F87" s="77"/>
      <c r="G87" s="79" t="s">
        <v>879</v>
      </c>
      <c r="H87" s="77"/>
      <c r="I87" s="67" t="str">
        <f>IF(VLOOKUP(B87,'ﾃﾞｰﾀ項目定義'!$A$4:$E$1089,5,FALSE)=0,"",VLOOKUP(B87,'ﾃﾞｰﾀ項目定義'!$A$4:$E$1089,5,FALSE))</f>
        <v>製品個別仕切価格</v>
      </c>
    </row>
    <row r="88" spans="1:9" ht="13.5">
      <c r="A88" s="124">
        <f t="shared" si="0"/>
        <v>85</v>
      </c>
      <c r="B88" s="86">
        <v>27295</v>
      </c>
      <c r="C88" s="77" t="str">
        <f>VLOOKUP(B88,'ﾃﾞｰﾀ項目定義'!$A$4:$E$1089,2,FALSE)</f>
        <v>異議請求明細金額（税抜き）-符号</v>
      </c>
      <c r="D88" s="78">
        <f>VLOOKUP(B88,'ﾃﾞｰﾀ項目定義'!$A$4:$E$1089,3,FALSE)</f>
        <v>1</v>
      </c>
      <c r="E88" s="78" t="str">
        <f>VLOOKUP(B88,'ﾃﾞｰﾀ項目定義'!$A$4:$E$1089,4,FALSE)</f>
        <v>X</v>
      </c>
      <c r="F88" s="77"/>
      <c r="G88" s="79" t="s">
        <v>879</v>
      </c>
      <c r="H88" s="77"/>
      <c r="I88" s="67" t="str">
        <f>IF(VLOOKUP(B88,'ﾃﾞｰﾀ項目定義'!$A$4:$E$1089,5,FALSE)=0,"",VLOOKUP(B88,'ﾃﾞｰﾀ項目定義'!$A$4:$E$1089,5,FALSE))</f>
        <v>金額の符号を示すコード。(ｽﾍﾟｰｽ 又は １）：ﾌﾟﾗｽ、２：ﾏｲﾅｽ</v>
      </c>
    </row>
    <row r="89" spans="1:9" ht="13.5">
      <c r="A89" s="124">
        <f t="shared" si="0"/>
        <v>86</v>
      </c>
      <c r="B89" s="86">
        <v>27260</v>
      </c>
      <c r="C89" s="77" t="str">
        <f>VLOOKUP(B89,'ﾃﾞｰﾀ項目定義'!$A$4:$E$1089,2,FALSE)</f>
        <v>異議請求明細金額（税抜き）</v>
      </c>
      <c r="D89" s="78">
        <f>VLOOKUP(B89,'ﾃﾞｰﾀ項目定義'!$A$4:$E$1089,3,FALSE)</f>
        <v>13</v>
      </c>
      <c r="E89" s="78">
        <f>VLOOKUP(B89,'ﾃﾞｰﾀ項目定義'!$A$4:$E$1089,4,FALSE)</f>
        <v>9</v>
      </c>
      <c r="F89" s="77"/>
      <c r="G89" s="79" t="s">
        <v>879</v>
      </c>
      <c r="H89" s="77"/>
      <c r="I89" s="67">
        <f>IF(VLOOKUP(B89,'ﾃﾞｰﾀ項目定義'!$A$4:$E$1089,5,FALSE)=0,"",VLOOKUP(B89,'ﾃﾞｰﾀ項目定義'!$A$4:$E$1089,5,FALSE))</f>
      </c>
    </row>
    <row r="90" spans="1:9" ht="13.5">
      <c r="A90" s="124">
        <f t="shared" si="0"/>
        <v>87</v>
      </c>
      <c r="B90" s="86">
        <v>27296</v>
      </c>
      <c r="C90" s="77" t="str">
        <f>VLOOKUP(B90,'ﾃﾞｰﾀ項目定義'!$A$4:$E$1089,2,FALSE)</f>
        <v>異議請求明細消費税額-符号</v>
      </c>
      <c r="D90" s="78">
        <f>VLOOKUP(B90,'ﾃﾞｰﾀ項目定義'!$A$4:$E$1089,3,FALSE)</f>
        <v>1</v>
      </c>
      <c r="E90" s="78" t="str">
        <f>VLOOKUP(B90,'ﾃﾞｰﾀ項目定義'!$A$4:$E$1089,4,FALSE)</f>
        <v>X</v>
      </c>
      <c r="F90" s="77"/>
      <c r="G90" s="79" t="s">
        <v>879</v>
      </c>
      <c r="H90" s="77"/>
      <c r="I90" s="67" t="str">
        <f>IF(VLOOKUP(B90,'ﾃﾞｰﾀ項目定義'!$A$4:$E$1089,5,FALSE)=0,"",VLOOKUP(B90,'ﾃﾞｰﾀ項目定義'!$A$4:$E$1089,5,FALSE))</f>
        <v>金額の符号を示すコード。(ｽﾍﾟｰｽ 又は １）：ﾌﾟﾗｽ、２：ﾏｲﾅｽ</v>
      </c>
    </row>
    <row r="91" spans="1:9" ht="13.5">
      <c r="A91" s="124">
        <f t="shared" si="0"/>
        <v>88</v>
      </c>
      <c r="B91" s="86">
        <v>27261</v>
      </c>
      <c r="C91" s="77" t="str">
        <f>VLOOKUP(B91,'ﾃﾞｰﾀ項目定義'!$A$4:$E$1089,2,FALSE)</f>
        <v>異議請求明細消費税額</v>
      </c>
      <c r="D91" s="78">
        <f>VLOOKUP(B91,'ﾃﾞｰﾀ項目定義'!$A$4:$E$1089,3,FALSE)</f>
        <v>13</v>
      </c>
      <c r="E91" s="78">
        <f>VLOOKUP(B91,'ﾃﾞｰﾀ項目定義'!$A$4:$E$1089,4,FALSE)</f>
        <v>9</v>
      </c>
      <c r="F91" s="77"/>
      <c r="G91" s="79" t="s">
        <v>879</v>
      </c>
      <c r="H91" s="77"/>
      <c r="I91" s="67">
        <f>IF(VLOOKUP(B91,'ﾃﾞｰﾀ項目定義'!$A$4:$E$1089,5,FALSE)=0,"",VLOOKUP(B91,'ﾃﾞｰﾀ項目定義'!$A$4:$E$1089,5,FALSE))</f>
      </c>
    </row>
    <row r="92" spans="1:9" ht="13.5">
      <c r="A92" s="124">
        <f t="shared" si="0"/>
        <v>89</v>
      </c>
      <c r="B92" s="86">
        <v>27262</v>
      </c>
      <c r="C92" s="77" t="str">
        <f>VLOOKUP(B92,'ﾃﾞｰﾀ項目定義'!$A$4:$E$1089,2,FALSE)</f>
        <v>異議理由ｺｰﾄﾞ</v>
      </c>
      <c r="D92" s="78">
        <f>VLOOKUP(B92,'ﾃﾞｰﾀ項目定義'!$A$4:$E$1089,3,FALSE)</f>
        <v>2</v>
      </c>
      <c r="E92" s="78" t="str">
        <f>VLOOKUP(B92,'ﾃﾞｰﾀ項目定義'!$A$4:$E$1089,4,FALSE)</f>
        <v>X</v>
      </c>
      <c r="F92" s="77">
        <v>3</v>
      </c>
      <c r="G92" s="79"/>
      <c r="H92" s="77"/>
      <c r="I92" s="67" t="str">
        <f>IF(VLOOKUP(B92,'ﾃﾞｰﾀ項目定義'!$A$4:$E$1089,5,FALSE)=0,"",VLOOKUP(B92,'ﾃﾞｰﾀ項目定義'!$A$4:$E$1089,5,FALSE))</f>
        <v>01:障害（初期不良）、02::誤出荷、03:納入遅延、04:仕入未計上、05:返品未計上</v>
      </c>
    </row>
    <row r="93" spans="1:9" ht="13.5">
      <c r="A93" s="124">
        <f t="shared" si="0"/>
        <v>90</v>
      </c>
      <c r="B93" s="86">
        <v>27263</v>
      </c>
      <c r="C93" s="77" t="str">
        <f>VLOOKUP(B93,'ﾃﾞｰﾀ項目定義'!$A$4:$E$1089,2,FALSE)</f>
        <v>異議理由内容</v>
      </c>
      <c r="D93" s="78">
        <f>VLOOKUP(B93,'ﾃﾞｰﾀ項目定義'!$A$4:$E$1089,3,FALSE)</f>
        <v>50</v>
      </c>
      <c r="E93" s="78" t="str">
        <f>VLOOKUP(B93,'ﾃﾞｰﾀ項目定義'!$A$4:$E$1089,4,FALSE)</f>
        <v>K</v>
      </c>
      <c r="F93" s="77">
        <v>3</v>
      </c>
      <c r="G93" s="79"/>
      <c r="H93" s="77"/>
      <c r="I93" s="67" t="str">
        <f>IF(VLOOKUP(B93,'ﾃﾞｰﾀ項目定義'!$A$4:$E$1089,5,FALSE)=0,"",VLOOKUP(B93,'ﾃﾞｰﾀ項目定義'!$A$4:$E$1089,5,FALSE))</f>
        <v>請求（支払）に対して、支払（検収）を保留する理由を記述する。</v>
      </c>
    </row>
    <row r="94" spans="1:9" s="64" customFormat="1" ht="14.25" thickBot="1">
      <c r="A94" s="116">
        <f>A93+1</f>
        <v>91</v>
      </c>
      <c r="B94" s="117">
        <v>27330</v>
      </c>
      <c r="C94" s="118" t="str">
        <f>VLOOKUP(B94,'ﾃﾞｰﾀ項目定義'!$A$4:$E$1011,2,FALSE)</f>
        <v>自由使用欄</v>
      </c>
      <c r="D94" s="119">
        <f>VLOOKUP(B94,'ﾃﾞｰﾀ項目定義'!$A$4:$E$1011,3,FALSE)</f>
        <v>30</v>
      </c>
      <c r="E94" s="119" t="str">
        <f>VLOOKUP(B94,'ﾃﾞｰﾀ項目定義'!$A$4:$E$1011,4,FALSE)</f>
        <v>X</v>
      </c>
      <c r="F94" s="118"/>
      <c r="G94" s="119" t="s">
        <v>880</v>
      </c>
      <c r="H94" s="119">
        <v>50</v>
      </c>
      <c r="I94" s="120" t="str">
        <f>IF(VLOOKUP(B94,'ﾃﾞｰﾀ項目定義'!$A$4:$E$1011,5,FALSE)=0,"",VLOOKUP(B94,'ﾃﾞｰﾀ項目定義'!$A$4:$E$1011,5,FALSE))</f>
        <v>ﾏﾙﾁ明細。１明細には１情報として使用し、１明細内に複数の情報をセットしない。</v>
      </c>
    </row>
  </sheetData>
  <printOptions/>
  <pageMargins left="0.5905511811023623" right="0.26" top="0.5905511811023623" bottom="0.7874015748031497" header="0.3937007874015748" footer="0.3937007874015748"/>
  <pageSetup fitToHeight="3" fitToWidth="1" horizontalDpi="300" verticalDpi="300" orientation="landscape" paperSize="9" r:id="rId3"/>
  <headerFooter alignWithMargins="0">
    <oddHeader>&amp;R印刷日：&amp;D</oddHeader>
    <oddFooter>&amp;C&amp;P / &amp;N ﾍﾟｰｼﾞ</oddFooter>
  </headerFooter>
  <legacyDrawing r:id="rId2"/>
</worksheet>
</file>

<file path=xl/worksheets/sheet26.xml><?xml version="1.0" encoding="utf-8"?>
<worksheet xmlns="http://schemas.openxmlformats.org/spreadsheetml/2006/main" xmlns:r="http://schemas.openxmlformats.org/officeDocument/2006/relationships">
  <dimension ref="C1:E55"/>
  <sheetViews>
    <sheetView workbookViewId="0" topLeftCell="A30">
      <selection activeCell="H46" sqref="H46"/>
    </sheetView>
  </sheetViews>
  <sheetFormatPr defaultColWidth="9.00390625" defaultRowHeight="13.5"/>
  <cols>
    <col min="4" max="4" width="22.00390625" style="0" customWidth="1"/>
    <col min="5" max="5" width="4.875" style="0" bestFit="1" customWidth="1"/>
  </cols>
  <sheetData>
    <row r="1" ht="17.25">
      <c r="C1" s="16" t="s">
        <v>242</v>
      </c>
    </row>
    <row r="2" ht="14.25" thickBot="1"/>
    <row r="3" spans="3:5" ht="14.25" thickBot="1">
      <c r="C3" s="8" t="s">
        <v>243</v>
      </c>
      <c r="D3" s="59" t="s">
        <v>22</v>
      </c>
      <c r="E3" s="9" t="s">
        <v>244</v>
      </c>
    </row>
    <row r="4" spans="3:5" ht="13.5">
      <c r="C4" s="60" t="s">
        <v>27</v>
      </c>
      <c r="D4" s="57" t="s">
        <v>28</v>
      </c>
      <c r="E4" s="58" t="s">
        <v>245</v>
      </c>
    </row>
    <row r="5" spans="3:5" ht="13.5">
      <c r="C5" s="61" t="s">
        <v>29</v>
      </c>
      <c r="D5" s="30" t="s">
        <v>23</v>
      </c>
      <c r="E5" s="55" t="s">
        <v>246</v>
      </c>
    </row>
    <row r="6" spans="3:5" ht="13.5">
      <c r="C6" s="61" t="s">
        <v>30</v>
      </c>
      <c r="D6" s="30" t="s">
        <v>31</v>
      </c>
      <c r="E6" s="55" t="s">
        <v>246</v>
      </c>
    </row>
    <row r="7" spans="3:5" ht="13.5">
      <c r="C7" s="61" t="s">
        <v>32</v>
      </c>
      <c r="D7" s="30" t="s">
        <v>33</v>
      </c>
      <c r="E7" s="55" t="s">
        <v>245</v>
      </c>
    </row>
    <row r="8" spans="3:5" ht="13.5">
      <c r="C8" s="61" t="s">
        <v>34</v>
      </c>
      <c r="D8" s="30" t="s">
        <v>35</v>
      </c>
      <c r="E8" s="55" t="s">
        <v>245</v>
      </c>
    </row>
    <row r="9" spans="3:5" ht="13.5">
      <c r="C9" s="61" t="s">
        <v>36</v>
      </c>
      <c r="D9" s="30" t="s">
        <v>37</v>
      </c>
      <c r="E9" s="55" t="s">
        <v>246</v>
      </c>
    </row>
    <row r="10" spans="3:5" ht="13.5">
      <c r="C10" s="61" t="s">
        <v>38</v>
      </c>
      <c r="D10" s="30" t="s">
        <v>39</v>
      </c>
      <c r="E10" s="55" t="s">
        <v>246</v>
      </c>
    </row>
    <row r="11" spans="3:5" ht="13.5">
      <c r="C11" s="61" t="s">
        <v>40</v>
      </c>
      <c r="D11" s="30" t="s">
        <v>24</v>
      </c>
      <c r="E11" s="55" t="s">
        <v>245</v>
      </c>
    </row>
    <row r="12" spans="3:5" ht="13.5">
      <c r="C12" s="61" t="s">
        <v>41</v>
      </c>
      <c r="D12" s="30" t="s">
        <v>42</v>
      </c>
      <c r="E12" s="55" t="s">
        <v>245</v>
      </c>
    </row>
    <row r="13" spans="3:5" ht="13.5">
      <c r="C13" s="61" t="s">
        <v>43</v>
      </c>
      <c r="D13" s="30" t="s">
        <v>44</v>
      </c>
      <c r="E13" s="55" t="s">
        <v>246</v>
      </c>
    </row>
    <row r="14" spans="3:5" ht="13.5">
      <c r="C14" s="61" t="s">
        <v>45</v>
      </c>
      <c r="D14" s="30" t="s">
        <v>46</v>
      </c>
      <c r="E14" s="55" t="s">
        <v>246</v>
      </c>
    </row>
    <row r="15" spans="3:5" ht="14.25" thickBot="1">
      <c r="C15" s="62" t="s">
        <v>47</v>
      </c>
      <c r="D15" s="32" t="s">
        <v>48</v>
      </c>
      <c r="E15" s="56" t="s">
        <v>245</v>
      </c>
    </row>
    <row r="17" ht="17.25">
      <c r="C17" s="16" t="s">
        <v>49</v>
      </c>
    </row>
    <row r="18" ht="14.25" thickBot="1"/>
    <row r="19" spans="3:4" ht="14.25" thickBot="1">
      <c r="C19" s="8" t="s">
        <v>50</v>
      </c>
      <c r="D19" s="9" t="s">
        <v>51</v>
      </c>
    </row>
    <row r="20" spans="3:4" ht="13.5">
      <c r="C20" s="60" t="s">
        <v>27</v>
      </c>
      <c r="D20" s="11" t="s">
        <v>25</v>
      </c>
    </row>
    <row r="21" spans="3:4" ht="13.5">
      <c r="C21" s="61" t="s">
        <v>52</v>
      </c>
      <c r="D21" s="13" t="s">
        <v>225</v>
      </c>
    </row>
    <row r="22" spans="3:4" s="7" customFormat="1" ht="13.5">
      <c r="C22" s="102" t="s">
        <v>58</v>
      </c>
      <c r="D22" s="103" t="s">
        <v>332</v>
      </c>
    </row>
    <row r="23" spans="3:4" s="7" customFormat="1" ht="13.5">
      <c r="C23" s="102" t="s">
        <v>333</v>
      </c>
      <c r="D23" s="103" t="s">
        <v>334</v>
      </c>
    </row>
    <row r="24" spans="3:4" s="7" customFormat="1" ht="13.5">
      <c r="C24" s="102" t="s">
        <v>335</v>
      </c>
      <c r="D24" s="103" t="s">
        <v>336</v>
      </c>
    </row>
    <row r="25" spans="3:4" s="7" customFormat="1" ht="13.5">
      <c r="C25" s="102" t="s">
        <v>337</v>
      </c>
      <c r="D25" s="103" t="s">
        <v>338</v>
      </c>
    </row>
    <row r="26" spans="3:4" s="7" customFormat="1" ht="14.25" thickBot="1">
      <c r="C26" s="97" t="s">
        <v>38</v>
      </c>
      <c r="D26" s="104" t="s">
        <v>339</v>
      </c>
    </row>
    <row r="28" ht="17.25">
      <c r="C28" s="16" t="s">
        <v>263</v>
      </c>
    </row>
    <row r="29" ht="14.25" thickBot="1"/>
    <row r="30" spans="3:5" ht="14.25" thickBot="1">
      <c r="C30" s="8" t="s">
        <v>53</v>
      </c>
      <c r="D30" s="59" t="s">
        <v>54</v>
      </c>
      <c r="E30" s="9" t="s">
        <v>244</v>
      </c>
    </row>
    <row r="31" spans="3:5" ht="13.5">
      <c r="C31" s="60" t="s">
        <v>27</v>
      </c>
      <c r="D31" s="57" t="s">
        <v>55</v>
      </c>
      <c r="E31" s="11"/>
    </row>
    <row r="32" spans="3:5" ht="13.5">
      <c r="C32" s="61" t="s">
        <v>56</v>
      </c>
      <c r="D32" s="30" t="s">
        <v>57</v>
      </c>
      <c r="E32" s="13"/>
    </row>
    <row r="33" spans="3:5" ht="13.5">
      <c r="C33" s="61" t="s">
        <v>58</v>
      </c>
      <c r="D33" s="30" t="s">
        <v>31</v>
      </c>
      <c r="E33" s="13"/>
    </row>
    <row r="34" spans="3:5" ht="13.5">
      <c r="C34" s="61" t="s">
        <v>32</v>
      </c>
      <c r="D34" s="30" t="s">
        <v>33</v>
      </c>
      <c r="E34" s="13"/>
    </row>
    <row r="35" spans="3:5" ht="13.5">
      <c r="C35" s="61" t="s">
        <v>34</v>
      </c>
      <c r="D35" s="30" t="s">
        <v>26</v>
      </c>
      <c r="E35" s="13"/>
    </row>
    <row r="36" spans="3:5" ht="13.5">
      <c r="C36" s="61" t="s">
        <v>59</v>
      </c>
      <c r="D36" s="30" t="s">
        <v>60</v>
      </c>
      <c r="E36" s="13"/>
    </row>
    <row r="37" spans="3:5" ht="13.5">
      <c r="C37" s="61" t="s">
        <v>61</v>
      </c>
      <c r="D37" s="30" t="s">
        <v>62</v>
      </c>
      <c r="E37" s="13"/>
    </row>
    <row r="38" spans="3:5" ht="13.5">
      <c r="C38" s="61" t="s">
        <v>63</v>
      </c>
      <c r="D38" s="30" t="s">
        <v>64</v>
      </c>
      <c r="E38" s="13"/>
    </row>
    <row r="39" spans="3:5" ht="13.5">
      <c r="C39" s="61" t="s">
        <v>65</v>
      </c>
      <c r="D39" s="30" t="s">
        <v>66</v>
      </c>
      <c r="E39" s="13"/>
    </row>
    <row r="40" spans="3:5" ht="13.5">
      <c r="C40" s="61" t="s">
        <v>43</v>
      </c>
      <c r="D40" s="30" t="s">
        <v>67</v>
      </c>
      <c r="E40" s="13"/>
    </row>
    <row r="41" spans="3:5" ht="13.5">
      <c r="C41" s="61" t="s">
        <v>45</v>
      </c>
      <c r="D41" s="30" t="s">
        <v>68</v>
      </c>
      <c r="E41" s="13"/>
    </row>
    <row r="42" spans="3:5" ht="13.5">
      <c r="C42" s="61" t="s">
        <v>69</v>
      </c>
      <c r="D42" s="30" t="s">
        <v>70</v>
      </c>
      <c r="E42" s="13"/>
    </row>
    <row r="43" spans="3:5" ht="13.5">
      <c r="C43" s="61" t="s">
        <v>71</v>
      </c>
      <c r="D43" s="30" t="s">
        <v>72</v>
      </c>
      <c r="E43" s="13"/>
    </row>
    <row r="44" spans="3:5" ht="14.25" thickBot="1">
      <c r="C44" s="62" t="s">
        <v>73</v>
      </c>
      <c r="D44" s="32" t="s">
        <v>74</v>
      </c>
      <c r="E44" s="15"/>
    </row>
    <row r="46" ht="17.25">
      <c r="C46" s="16" t="s">
        <v>313</v>
      </c>
    </row>
    <row r="47" ht="14.25" thickBot="1"/>
    <row r="48" spans="3:4" ht="14.25" thickBot="1">
      <c r="C48" s="95" t="s">
        <v>314</v>
      </c>
      <c r="D48" s="96" t="s">
        <v>315</v>
      </c>
    </row>
    <row r="49" spans="3:4" ht="13.5">
      <c r="C49" s="60" t="s">
        <v>27</v>
      </c>
      <c r="D49" s="11" t="s">
        <v>316</v>
      </c>
    </row>
    <row r="50" spans="3:4" ht="13.5">
      <c r="C50" s="61" t="s">
        <v>52</v>
      </c>
      <c r="D50" s="13" t="s">
        <v>317</v>
      </c>
    </row>
    <row r="51" spans="3:4" ht="13.5">
      <c r="C51" s="61" t="s">
        <v>58</v>
      </c>
      <c r="D51" s="29" t="s">
        <v>318</v>
      </c>
    </row>
    <row r="52" spans="3:4" ht="13.5">
      <c r="C52" s="61" t="s">
        <v>32</v>
      </c>
      <c r="D52" s="29" t="s">
        <v>319</v>
      </c>
    </row>
    <row r="53" spans="3:4" ht="14.25" thickBot="1">
      <c r="C53" s="62" t="s">
        <v>312</v>
      </c>
      <c r="D53" s="15" t="s">
        <v>320</v>
      </c>
    </row>
    <row r="55" s="38" customFormat="1" ht="13.5">
      <c r="D55" s="84"/>
    </row>
    <row r="56" s="38" customFormat="1" ht="13.5"/>
    <row r="57" s="38" customFormat="1" ht="13.5"/>
    <row r="58" s="38" customFormat="1" ht="13.5"/>
  </sheetData>
  <printOptions/>
  <pageMargins left="0.75" right="0.75" top="1" bottom="0.8" header="0.41" footer="0.39"/>
  <pageSetup horizontalDpi="600" verticalDpi="600" orientation="portrait" paperSize="9" r:id="rId1"/>
  <headerFooter alignWithMargins="0">
    <oddHeader>&amp;R印刷日：&amp;D</oddHeader>
    <oddFooter>&amp;C&amp;P / &amp;N ﾍﾟｰｼﾞ</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I49"/>
  <sheetViews>
    <sheetView zoomScale="80" zoomScaleNormal="80" workbookViewId="0" topLeftCell="A1">
      <pane ySplit="3" topLeftCell="BM25" activePane="bottomLeft" state="frozen"/>
      <selection pane="topLeft" activeCell="A1" sqref="A1"/>
      <selection pane="bottomLeft" activeCell="I26" sqref="I26"/>
    </sheetView>
  </sheetViews>
  <sheetFormatPr defaultColWidth="9.00390625" defaultRowHeight="13.5"/>
  <cols>
    <col min="1" max="1" width="4.125" style="69" customWidth="1"/>
    <col min="2" max="2" width="5.625" style="69" customWidth="1"/>
    <col min="3" max="3" width="25.625" style="69" customWidth="1"/>
    <col min="4" max="4" width="6.625" style="69" customWidth="1"/>
    <col min="5" max="5" width="5.75390625" style="69" bestFit="1" customWidth="1"/>
    <col min="6" max="6" width="5.25390625" style="69" bestFit="1" customWidth="1"/>
    <col min="7" max="8" width="5.25390625" style="69" customWidth="1"/>
    <col min="9" max="9" width="70.625" style="69" customWidth="1"/>
    <col min="10" max="16384" width="9.00390625" style="69" customWidth="1"/>
  </cols>
  <sheetData>
    <row r="1" spans="1:9" ht="17.25">
      <c r="A1" s="17" t="str">
        <f>ﾒｯｾｰｼﾞﾌﾛｰ!D47</f>
        <v>増減価情報</v>
      </c>
      <c r="B1" s="4"/>
      <c r="C1" s="5"/>
      <c r="D1" s="5"/>
      <c r="E1" s="5"/>
      <c r="F1" s="5"/>
      <c r="G1" s="5"/>
      <c r="H1" s="5"/>
      <c r="I1" s="26" t="str">
        <f>'ﾃﾞｰﾀ項目定義'!$E$1</f>
        <v>ＢＰＩＤ ＝ ＨＷＳＷ００１Ａ</v>
      </c>
    </row>
    <row r="2" ht="18" thickBot="1">
      <c r="I2" s="27" t="str">
        <f>'ﾒｯｾｰｼﾞ一覧'!B122&amp;'ﾒｯｾｰｼﾞ一覧'!E122</f>
        <v>情報区分コード ＝ ０９１０</v>
      </c>
    </row>
    <row r="3" spans="1:9" s="64" customFormat="1" ht="27.75" customHeight="1" thickBot="1">
      <c r="A3" s="106" t="s">
        <v>915</v>
      </c>
      <c r="B3" s="107" t="s">
        <v>21</v>
      </c>
      <c r="C3" s="108" t="s">
        <v>916</v>
      </c>
      <c r="D3" s="108" t="s">
        <v>917</v>
      </c>
      <c r="E3" s="108" t="s">
        <v>918</v>
      </c>
      <c r="F3" s="108" t="s">
        <v>919</v>
      </c>
      <c r="G3" s="107" t="s">
        <v>1103</v>
      </c>
      <c r="H3" s="107" t="s">
        <v>1104</v>
      </c>
      <c r="I3" s="65" t="s">
        <v>920</v>
      </c>
    </row>
    <row r="4" spans="1:9" ht="13.5">
      <c r="A4" s="121">
        <v>1</v>
      </c>
      <c r="B4" s="110">
        <v>27001</v>
      </c>
      <c r="C4" s="110" t="str">
        <f>VLOOKUP(B4,'ﾃﾞｰﾀ項目定義'!$A$4:$E$1011,2,FALSE)</f>
        <v>ﾃﾞｰﾀ処理番号</v>
      </c>
      <c r="D4" s="111" t="str">
        <f>VLOOKUP(B4,'ﾃﾞｰﾀ項目定義'!$A$4:$E$1011,3,FALSE)</f>
        <v>5</v>
      </c>
      <c r="E4" s="111" t="str">
        <f>VLOOKUP(B4,'ﾃﾞｰﾀ項目定義'!$A$4:$E$1011,4,FALSE)</f>
        <v>9</v>
      </c>
      <c r="F4" s="122">
        <v>3</v>
      </c>
      <c r="G4" s="122"/>
      <c r="H4" s="122"/>
      <c r="I4" s="66" t="str">
        <f>IF(VLOOKUP(B4,'ﾃﾞｰﾀ項目定義'!$A$4:$E$1011,5,FALSE)=0,"",VLOOKUP(B4,'ﾃﾞｰﾀ項目定義'!$A$4:$E$1011,5,FALSE))</f>
        <v>ﾃﾞｰﾀ処理番号。受信側でﾒｯｾｰｼﾞを処理する際の順位を示す番号。</v>
      </c>
    </row>
    <row r="5" spans="1:9" ht="13.5">
      <c r="A5" s="124">
        <f aca="true" t="shared" si="0" ref="A5:A49">SUM(A4+1)</f>
        <v>2</v>
      </c>
      <c r="B5" s="77">
        <v>27002</v>
      </c>
      <c r="C5" s="77" t="str">
        <f>VLOOKUP(B5,'ﾃﾞｰﾀ項目定義'!$A$4:$E$1011,2,FALSE)</f>
        <v>情報区分ｺｰﾄﾞ</v>
      </c>
      <c r="D5" s="78" t="str">
        <f>VLOOKUP(B5,'ﾃﾞｰﾀ項目定義'!$A$4:$E$1011,3,FALSE)</f>
        <v>4</v>
      </c>
      <c r="E5" s="78" t="str">
        <f>VLOOKUP(B5,'ﾃﾞｰﾀ項目定義'!$A$4:$E$1011,4,FALSE)</f>
        <v>X</v>
      </c>
      <c r="F5" s="79">
        <v>3</v>
      </c>
      <c r="G5" s="79"/>
      <c r="H5" s="79"/>
      <c r="I5" s="67" t="str">
        <f>'ﾃﾞｰﾀ項目定義'!E5&amp;" ("&amp;A1&amp;" = "&amp;'ﾒｯｾｰｼﾞ一覧'!E122&amp;")"</f>
        <v>情報の種類を示すｺｰﾄﾞ (増減価情報 = ０９１０)</v>
      </c>
    </row>
    <row r="6" spans="1:9" ht="13.5">
      <c r="A6" s="124">
        <f t="shared" si="0"/>
        <v>3</v>
      </c>
      <c r="B6" s="77">
        <v>27003</v>
      </c>
      <c r="C6" s="77" t="str">
        <f>VLOOKUP(B6,'ﾃﾞｰﾀ項目定義'!$A$4:$E$1011,2,FALSE)</f>
        <v>ﾃﾞｰﾀ作成日</v>
      </c>
      <c r="D6" s="78" t="str">
        <f>VLOOKUP(B6,'ﾃﾞｰﾀ項目定義'!$A$4:$E$1011,3,FALSE)</f>
        <v>8</v>
      </c>
      <c r="E6" s="78" t="str">
        <f>VLOOKUP(B6,'ﾃﾞｰﾀ項目定義'!$A$4:$E$1011,4,FALSE)</f>
        <v>Y</v>
      </c>
      <c r="F6" s="79">
        <v>3</v>
      </c>
      <c r="G6" s="79"/>
      <c r="H6" s="79"/>
      <c r="I6" s="67" t="str">
        <f>IF(VLOOKUP(B6,'ﾃﾞｰﾀ項目定義'!$A$4:$E$1011,5,FALSE)=0,"",VLOOKUP(B6,'ﾃﾞｰﾀ項目定義'!$A$4:$E$1011,5,FALSE))</f>
        <v>ﾃﾞｰﾀ作成生年月日</v>
      </c>
    </row>
    <row r="7" spans="1:9" s="64" customFormat="1" ht="13.5">
      <c r="A7" s="89">
        <f t="shared" si="0"/>
        <v>4</v>
      </c>
      <c r="B7" s="77">
        <v>27187</v>
      </c>
      <c r="C7" s="93" t="str">
        <f>VLOOKUP(B7,'ﾃﾞｰﾀ項目定義'!$A$4:$E$1011,2,FALSE)</f>
        <v>ﾃﾞｰﾀ作成時間</v>
      </c>
      <c r="D7" s="78">
        <f>VLOOKUP(B7,'ﾃﾞｰﾀ項目定義'!$A$4:$E$1011,3,FALSE)</f>
        <v>6</v>
      </c>
      <c r="E7" s="78">
        <f>VLOOKUP(B7,'ﾃﾞｰﾀ項目定義'!$A$4:$E$1011,4,FALSE)</f>
        <v>9</v>
      </c>
      <c r="F7" s="78"/>
      <c r="G7" s="78"/>
      <c r="H7" s="78"/>
      <c r="I7" s="67" t="str">
        <f>IF(VLOOKUP(B7,'ﾃﾞｰﾀ項目定義'!$A$4:$E$1011,5,FALSE)=0,"",VLOOKUP(B7,'ﾃﾞｰﾀ項目定義'!$A$4:$E$1011,5,FALSE))</f>
        <v>ﾃﾞｰﾀ作成時刻。HHMMSS（HH：00～24、MM：00～59、SS：00～59）</v>
      </c>
    </row>
    <row r="8" spans="1:9" ht="13.5">
      <c r="A8" s="124">
        <f t="shared" si="0"/>
        <v>5</v>
      </c>
      <c r="B8" s="77">
        <v>27004</v>
      </c>
      <c r="C8" s="77" t="str">
        <f>VLOOKUP(B8,'ﾃﾞｰﾀ項目定義'!$A$4:$E$1011,2,FALSE)</f>
        <v>発注者ｺｰﾄﾞ</v>
      </c>
      <c r="D8" s="78" t="str">
        <f>VLOOKUP(B8,'ﾃﾞｰﾀ項目定義'!$A$4:$E$1011,3,FALSE)</f>
        <v>12</v>
      </c>
      <c r="E8" s="78" t="str">
        <f>VLOOKUP(B8,'ﾃﾞｰﾀ項目定義'!$A$4:$E$1011,4,FALSE)</f>
        <v>X</v>
      </c>
      <c r="F8" s="79">
        <v>3</v>
      </c>
      <c r="G8" s="79"/>
      <c r="H8" s="79"/>
      <c r="I8" s="67" t="str">
        <f>IF(VLOOKUP(B8,'ﾃﾞｰﾀ項目定義'!$A$4:$E$1011,5,FALSE)=0,"",VLOOKUP(B8,'ﾃﾞｰﾀ項目定義'!$A$4:$E$1011,5,FALSE))</f>
        <v>発注側統一企業ｺｰﾄﾞ</v>
      </c>
    </row>
    <row r="9" spans="1:9" ht="13.5">
      <c r="A9" s="124">
        <f t="shared" si="0"/>
        <v>6</v>
      </c>
      <c r="B9" s="77">
        <v>27005</v>
      </c>
      <c r="C9" s="77" t="str">
        <f>VLOOKUP(B9,'ﾃﾞｰﾀ項目定義'!$A$4:$E$1011,2,FALSE)</f>
        <v>受注者ｺｰﾄﾞ</v>
      </c>
      <c r="D9" s="78" t="str">
        <f>VLOOKUP(B9,'ﾃﾞｰﾀ項目定義'!$A$4:$E$1011,3,FALSE)</f>
        <v>12</v>
      </c>
      <c r="E9" s="78" t="str">
        <f>VLOOKUP(B9,'ﾃﾞｰﾀ項目定義'!$A$4:$E$1011,4,FALSE)</f>
        <v>X</v>
      </c>
      <c r="F9" s="79">
        <v>3</v>
      </c>
      <c r="G9" s="79"/>
      <c r="H9" s="79"/>
      <c r="I9" s="67" t="str">
        <f>IF(VLOOKUP(B9,'ﾃﾞｰﾀ項目定義'!$A$4:$E$1011,5,FALSE)=0,"",VLOOKUP(B9,'ﾃﾞｰﾀ項目定義'!$A$4:$E$1011,5,FALSE))</f>
        <v>受注側統一企業ｺｰﾄﾞ</v>
      </c>
    </row>
    <row r="10" spans="1:9" ht="13.5">
      <c r="A10" s="124">
        <f t="shared" si="0"/>
        <v>7</v>
      </c>
      <c r="B10" s="77">
        <v>27006</v>
      </c>
      <c r="C10" s="77" t="str">
        <f>VLOOKUP(B10,'ﾃﾞｰﾀ項目定義'!$A$4:$E$1011,2,FALSE)</f>
        <v>発注部門ｺｰﾄﾞ</v>
      </c>
      <c r="D10" s="78" t="str">
        <f>VLOOKUP(B10,'ﾃﾞｰﾀ項目定義'!$A$4:$E$1011,3,FALSE)</f>
        <v>8</v>
      </c>
      <c r="E10" s="78" t="str">
        <f>VLOOKUP(B10,'ﾃﾞｰﾀ項目定義'!$A$4:$E$1011,4,FALSE)</f>
        <v>X</v>
      </c>
      <c r="F10" s="79"/>
      <c r="G10" s="79"/>
      <c r="H10" s="79"/>
      <c r="I10" s="67" t="str">
        <f>IF(VLOOKUP(B10,'ﾃﾞｰﾀ項目定義'!$A$4:$E$1011,5,FALSE)=0,"",VLOOKUP(B10,'ﾃﾞｰﾀ項目定義'!$A$4:$E$1011,5,FALSE))</f>
        <v>発注側部門ｺｰﾄﾞ</v>
      </c>
    </row>
    <row r="11" spans="1:9" ht="13.5">
      <c r="A11" s="124">
        <f t="shared" si="0"/>
        <v>8</v>
      </c>
      <c r="B11" s="77">
        <v>27007</v>
      </c>
      <c r="C11" s="77" t="str">
        <f>VLOOKUP(B11,'ﾃﾞｰﾀ項目定義'!$A$4:$E$1011,2,FALSE)</f>
        <v>受注部門ｺｰﾄﾞ</v>
      </c>
      <c r="D11" s="78">
        <f>VLOOKUP(B11,'ﾃﾞｰﾀ項目定義'!$A$4:$E$1011,3,FALSE)</f>
        <v>8</v>
      </c>
      <c r="E11" s="78" t="str">
        <f>VLOOKUP(B11,'ﾃﾞｰﾀ項目定義'!$A$4:$E$1011,4,FALSE)</f>
        <v>X</v>
      </c>
      <c r="F11" s="79"/>
      <c r="G11" s="79"/>
      <c r="H11" s="79"/>
      <c r="I11" s="67" t="str">
        <f>IF(VLOOKUP(B11,'ﾃﾞｰﾀ項目定義'!$A$4:$E$1011,5,FALSE)=0,"",VLOOKUP(B11,'ﾃﾞｰﾀ項目定義'!$A$4:$E$1011,5,FALSE))</f>
        <v>受注側部門ｺｰﾄﾞ</v>
      </c>
    </row>
    <row r="12" spans="1:9" ht="13.5">
      <c r="A12" s="124">
        <f>SUM(A11+1)</f>
        <v>9</v>
      </c>
      <c r="B12" s="77">
        <v>27008</v>
      </c>
      <c r="C12" s="77" t="str">
        <f>VLOOKUP(B12,'ﾃﾞｰﾀ項目定義'!$A$4:$E$1011,2,FALSE)</f>
        <v>訂正区分</v>
      </c>
      <c r="D12" s="78" t="str">
        <f>VLOOKUP(B12,'ﾃﾞｰﾀ項目定義'!$A$4:$E$1011,3,FALSE)</f>
        <v>1</v>
      </c>
      <c r="E12" s="78" t="str">
        <f>VLOOKUP(B12,'ﾃﾞｰﾀ項目定義'!$A$4:$E$1011,4,FALSE)</f>
        <v>X</v>
      </c>
      <c r="F12" s="79"/>
      <c r="G12" s="79"/>
      <c r="H12" s="79"/>
      <c r="I12" s="68" t="s">
        <v>841</v>
      </c>
    </row>
    <row r="13" spans="1:9" s="64" customFormat="1" ht="13.5">
      <c r="A13" s="89">
        <f>SUM(A12+1)</f>
        <v>10</v>
      </c>
      <c r="B13" s="77">
        <v>27359</v>
      </c>
      <c r="C13" s="93" t="str">
        <f>VLOOKUP(B13,'ﾃﾞｰﾀ項目定義'!$A$4:$E$1011,2,FALSE)</f>
        <v>増減価区分</v>
      </c>
      <c r="D13" s="78">
        <f>VLOOKUP(B13,'ﾃﾞｰﾀ項目定義'!$A$4:$E$1011,3,FALSE)</f>
        <v>1</v>
      </c>
      <c r="E13" s="78" t="str">
        <f>VLOOKUP(B13,'ﾃﾞｰﾀ項目定義'!$A$4:$E$1011,4,FALSE)</f>
        <v>X</v>
      </c>
      <c r="F13" s="78">
        <v>3</v>
      </c>
      <c r="G13" s="78"/>
      <c r="H13" s="78"/>
      <c r="I13" s="67" t="str">
        <f>IF(VLOOKUP(B13,'ﾃﾞｰﾀ項目定義'!$A$4:$E$1011,5,FALSE)=0,"",VLOOKUP(B13,'ﾃﾞｰﾀ項目定義'!$A$4:$E$1011,5,FALSE))</f>
        <v>1:増価  2:減価</v>
      </c>
    </row>
    <row r="14" spans="1:9" s="64" customFormat="1" ht="13.5">
      <c r="A14" s="89">
        <f>SUM(A13+1)</f>
        <v>11</v>
      </c>
      <c r="B14" s="77">
        <v>27389</v>
      </c>
      <c r="C14" s="93" t="str">
        <f>VLOOKUP(B14,'ﾃﾞｰﾀ項目定義'!$A$4:$E$1011,2,FALSE)</f>
        <v>増減価種別</v>
      </c>
      <c r="D14" s="78">
        <f>VLOOKUP(B14,'ﾃﾞｰﾀ項目定義'!$A$4:$E$1011,3,FALSE)</f>
        <v>1</v>
      </c>
      <c r="E14" s="78" t="str">
        <f>VLOOKUP(B14,'ﾃﾞｰﾀ項目定義'!$A$4:$E$1011,4,FALSE)</f>
        <v>X</v>
      </c>
      <c r="F14" s="78">
        <v>3</v>
      </c>
      <c r="G14" s="78"/>
      <c r="H14" s="78"/>
      <c r="I14" s="67" t="str">
        <f>IF(VLOOKUP(B14,'ﾃﾞｰﾀ項目定義'!$A$4:$E$1011,5,FALSE)=0,"",VLOOKUP(B14,'ﾃﾞｰﾀ項目定義'!$A$4:$E$1011,5,FALSE))</f>
        <v>1： 製品単位に個別に増減価する  2：仕入(出荷）後にまとめて増減価する</v>
      </c>
    </row>
    <row r="15" spans="1:9" ht="13.5">
      <c r="A15" s="124">
        <f>SUM(A14+1)</f>
        <v>12</v>
      </c>
      <c r="B15" s="77">
        <v>27011</v>
      </c>
      <c r="C15" s="77" t="str">
        <f>VLOOKUP(B15,'ﾃﾞｰﾀ項目定義'!$A$4:$E$1011,2,FALSE)</f>
        <v>注文番号</v>
      </c>
      <c r="D15" s="78" t="str">
        <f>VLOOKUP(B15,'ﾃﾞｰﾀ項目定義'!$A$4:$E$1011,3,FALSE)</f>
        <v>23</v>
      </c>
      <c r="E15" s="78" t="str">
        <f>VLOOKUP(B15,'ﾃﾞｰﾀ項目定義'!$A$4:$E$1011,4,FALSE)</f>
        <v>X</v>
      </c>
      <c r="F15" s="79">
        <v>2</v>
      </c>
      <c r="G15" s="79"/>
      <c r="H15" s="79"/>
      <c r="I15" s="67" t="str">
        <f>IF(VLOOKUP(B15,'ﾃﾞｰﾀ項目定義'!$A$4:$E$1011,5,FALSE)=0,"",VLOOKUP(B15,'ﾃﾞｰﾀ項目定義'!$A$4:$E$1011,5,FALSE))</f>
        <v>注文書の注文書番号（通常は発注者採番）</v>
      </c>
    </row>
    <row r="16" spans="1:9" ht="13.5">
      <c r="A16" s="124">
        <f t="shared" si="0"/>
        <v>13</v>
      </c>
      <c r="B16" s="77">
        <v>27013</v>
      </c>
      <c r="C16" s="77" t="str">
        <f>VLOOKUP(B16,'ﾃﾞｰﾀ項目定義'!$A$4:$E$1011,2,FALSE)</f>
        <v>受注番号</v>
      </c>
      <c r="D16" s="78" t="str">
        <f>VLOOKUP(B16,'ﾃﾞｰﾀ項目定義'!$A$4:$E$1011,3,FALSE)</f>
        <v>23</v>
      </c>
      <c r="E16" s="78" t="str">
        <f>VLOOKUP(B16,'ﾃﾞｰﾀ項目定義'!$A$4:$E$1011,4,FALSE)</f>
        <v>X</v>
      </c>
      <c r="F16" s="79">
        <v>2</v>
      </c>
      <c r="G16" s="79"/>
      <c r="H16" s="79"/>
      <c r="I16" s="67" t="str">
        <f>IF(VLOOKUP(B16,'ﾃﾞｰﾀ項目定義'!$A$4:$E$1011,5,FALSE)=0,"",VLOOKUP(B16,'ﾃﾞｰﾀ項目定義'!$A$4:$E$1011,5,FALSE))</f>
        <v>受注側管理番号</v>
      </c>
    </row>
    <row r="17" spans="1:9" s="64" customFormat="1" ht="13.5" customHeight="1">
      <c r="A17" s="124">
        <f t="shared" si="0"/>
        <v>14</v>
      </c>
      <c r="B17" s="77">
        <v>27014</v>
      </c>
      <c r="C17" s="77" t="str">
        <f>VLOOKUP(B17,'ﾃﾞｰﾀ項目定義'!$A$4:$E$1011,2,FALSE)</f>
        <v>注文年月日</v>
      </c>
      <c r="D17" s="78" t="str">
        <f>VLOOKUP(B17,'ﾃﾞｰﾀ項目定義'!$A$4:$E$1011,3,FALSE)</f>
        <v>8</v>
      </c>
      <c r="E17" s="78" t="str">
        <f>VLOOKUP(B17,'ﾃﾞｰﾀ項目定義'!$A$4:$E$1011,4,FALSE)</f>
        <v>Y</v>
      </c>
      <c r="F17" s="79">
        <v>3</v>
      </c>
      <c r="G17" s="79"/>
      <c r="H17" s="79"/>
      <c r="I17" s="67" t="str">
        <f>IF(VLOOKUP(B17,'ﾃﾞｰﾀ項目定義'!$A$4:$E$1011,5,FALSE)=0,"",VLOOKUP(B17,'ﾃﾞｰﾀ項目定義'!$A$4:$E$1011,5,FALSE))</f>
        <v>発注者が発注行為を行った日付</v>
      </c>
    </row>
    <row r="18" spans="1:9" s="64" customFormat="1" ht="13.5">
      <c r="A18" s="124">
        <f t="shared" si="0"/>
        <v>15</v>
      </c>
      <c r="B18" s="77">
        <v>27016</v>
      </c>
      <c r="C18" s="77" t="str">
        <f>VLOOKUP(B18,'ﾃﾞｰﾀ項目定義'!$A$4:$E$1011,2,FALSE)</f>
        <v>備考(半角）</v>
      </c>
      <c r="D18" s="78">
        <f>VLOOKUP(B18,'ﾃﾞｰﾀ項目定義'!$A$4:$E$1011,3,FALSE)</f>
        <v>50</v>
      </c>
      <c r="E18" s="78" t="str">
        <f>VLOOKUP(B18,'ﾃﾞｰﾀ項目定義'!$A$4:$E$1011,4,FALSE)</f>
        <v>X</v>
      </c>
      <c r="F18" s="78"/>
      <c r="G18" s="78"/>
      <c r="H18" s="78"/>
      <c r="I18" s="67" t="str">
        <f>IF(VLOOKUP(B18,'ﾃﾞｰﾀ項目定義'!$A$4:$E$1011,5,FALSE)=0,"",VLOOKUP(B18,'ﾃﾞｰﾀ項目定義'!$A$4:$E$1011,5,FALSE))</f>
        <v>ｶﾅ・英数字による備考。当該ﾒｯｾｰｼﾞに対するﾒｯｾｰｼﾞ作成側の追記事項</v>
      </c>
    </row>
    <row r="19" spans="1:9" s="64" customFormat="1" ht="13.5">
      <c r="A19" s="124">
        <f t="shared" si="0"/>
        <v>16</v>
      </c>
      <c r="B19" s="77">
        <v>27017</v>
      </c>
      <c r="C19" s="77" t="str">
        <f>VLOOKUP(B19,'ﾃﾞｰﾀ項目定義'!$A$4:$E$1011,2,FALSE)</f>
        <v>備考(全角）</v>
      </c>
      <c r="D19" s="78">
        <f>VLOOKUP(B19,'ﾃﾞｰﾀ項目定義'!$A$4:$E$1011,3,FALSE)</f>
        <v>100</v>
      </c>
      <c r="E19" s="78" t="str">
        <f>VLOOKUP(B19,'ﾃﾞｰﾀ項目定義'!$A$4:$E$1011,4,FALSE)</f>
        <v>K</v>
      </c>
      <c r="F19" s="78"/>
      <c r="G19" s="78"/>
      <c r="H19" s="78"/>
      <c r="I19" s="67" t="str">
        <f>IF(VLOOKUP(B19,'ﾃﾞｰﾀ項目定義'!$A$4:$E$1011,5,FALSE)=0,"",VLOOKUP(B19,'ﾃﾞｰﾀ項目定義'!$A$4:$E$1011,5,FALSE))</f>
        <v>かな・漢字による備考。当該ﾒｯｾｰｼﾞに対するﾒｯｾｰｼﾞ作成側の追記事項</v>
      </c>
    </row>
    <row r="20" spans="1:9" ht="13.5">
      <c r="A20" s="124">
        <f t="shared" si="0"/>
        <v>17</v>
      </c>
      <c r="B20" s="77">
        <v>27020</v>
      </c>
      <c r="C20" s="77" t="str">
        <f>VLOOKUP(B20,'ﾃﾞｰﾀ項目定義'!$A$4:$E$1011,2,FALSE)</f>
        <v>受注担当(半角）</v>
      </c>
      <c r="D20" s="78">
        <f>VLOOKUP(B20,'ﾃﾞｰﾀ項目定義'!$A$4:$E$1011,3,FALSE)</f>
        <v>12</v>
      </c>
      <c r="E20" s="78" t="str">
        <f>VLOOKUP(B20,'ﾃﾞｰﾀ項目定義'!$A$4:$E$1011,4,FALSE)</f>
        <v>X</v>
      </c>
      <c r="F20" s="78"/>
      <c r="G20" s="78"/>
      <c r="H20" s="78"/>
      <c r="I20" s="67" t="str">
        <f>IF(VLOOKUP(B20,'ﾃﾞｰﾀ項目定義'!$A$4:$E$1011,5,FALSE)=0,"",VLOOKUP(B20,'ﾃﾞｰﾀ項目定義'!$A$4:$E$1011,5,FALSE))</f>
        <v>受注側受注担当(ｶﾅ名称 or ｺ-ﾄﾞ)</v>
      </c>
    </row>
    <row r="21" spans="1:9" ht="13.5">
      <c r="A21" s="124">
        <f t="shared" si="0"/>
        <v>18</v>
      </c>
      <c r="B21" s="77">
        <v>27021</v>
      </c>
      <c r="C21" s="77" t="str">
        <f>VLOOKUP(B21,'ﾃﾞｰﾀ項目定義'!$A$4:$E$1011,2,FALSE)</f>
        <v>受注担当（全角）</v>
      </c>
      <c r="D21" s="78">
        <f>VLOOKUP(B21,'ﾃﾞｰﾀ項目定義'!$A$4:$E$1011,3,FALSE)</f>
        <v>24</v>
      </c>
      <c r="E21" s="78" t="str">
        <f>VLOOKUP(B21,'ﾃﾞｰﾀ項目定義'!$A$4:$E$1011,4,FALSE)</f>
        <v>K</v>
      </c>
      <c r="F21" s="78"/>
      <c r="G21" s="78"/>
      <c r="H21" s="78"/>
      <c r="I21" s="67" t="str">
        <f>IF(VLOOKUP(B21,'ﾃﾞｰﾀ項目定義'!$A$4:$E$1011,5,FALSE)=0,"",VLOOKUP(B21,'ﾃﾞｰﾀ項目定義'!$A$4:$E$1011,5,FALSE))</f>
        <v>受注側受注担当(漢字名称)</v>
      </c>
    </row>
    <row r="22" spans="1:9" ht="13.5">
      <c r="A22" s="124">
        <f t="shared" si="0"/>
        <v>19</v>
      </c>
      <c r="B22" s="77">
        <v>27026</v>
      </c>
      <c r="C22" s="77" t="str">
        <f>VLOOKUP(B22,'ﾃﾞｰﾀ項目定義'!$A$4:$E$1011,2,FALSE)</f>
        <v>出荷番号</v>
      </c>
      <c r="D22" s="78">
        <f>VLOOKUP(B22,'ﾃﾞｰﾀ項目定義'!$A$4:$E$1011,3,FALSE)</f>
        <v>20</v>
      </c>
      <c r="E22" s="78" t="str">
        <f>VLOOKUP(B22,'ﾃﾞｰﾀ項目定義'!$A$4:$E$1011,4,FALSE)</f>
        <v>X</v>
      </c>
      <c r="F22" s="79"/>
      <c r="G22" s="79"/>
      <c r="H22" s="79"/>
      <c r="I22" s="67" t="str">
        <f>IF(VLOOKUP(B22,'ﾃﾞｰﾀ項目定義'!$A$4:$E$1011,5,FALSE)=0,"",VLOOKUP(B22,'ﾃﾞｰﾀ項目定義'!$A$4:$E$1011,5,FALSE))</f>
        <v>受注側出荷管理番号(伝票番号・物品）</v>
      </c>
    </row>
    <row r="23" spans="1:9" ht="13.5">
      <c r="A23" s="124">
        <f t="shared" si="0"/>
        <v>20</v>
      </c>
      <c r="B23" s="77">
        <v>27361</v>
      </c>
      <c r="C23" s="77" t="str">
        <f>VLOOKUP(B23,'ﾃﾞｰﾀ項目定義'!$A$4:$E$1011,2,FALSE)</f>
        <v>増減価出荷番号</v>
      </c>
      <c r="D23" s="78">
        <f>VLOOKUP(B23,'ﾃﾞｰﾀ項目定義'!$A$4:$E$1011,3,FALSE)</f>
        <v>23</v>
      </c>
      <c r="E23" s="78" t="str">
        <f>VLOOKUP(B23,'ﾃﾞｰﾀ項目定義'!$A$4:$E$1011,4,FALSE)</f>
        <v>X</v>
      </c>
      <c r="F23" s="79"/>
      <c r="G23" s="79"/>
      <c r="H23" s="79"/>
      <c r="I23" s="67" t="str">
        <f>IF(VLOOKUP(B23,'ﾃﾞｰﾀ項目定義'!$A$4:$E$1011,5,FALSE)=0,"",VLOOKUP(B23,'ﾃﾞｰﾀ項目定義'!$A$4:$E$1011,5,FALSE))</f>
        <v>受注側出荷管理番号(増減価）</v>
      </c>
    </row>
    <row r="24" spans="1:9" ht="13.5">
      <c r="A24" s="124">
        <f t="shared" si="0"/>
        <v>21</v>
      </c>
      <c r="B24" s="77">
        <v>27360</v>
      </c>
      <c r="C24" s="77" t="str">
        <f>VLOOKUP(B24,'ﾃﾞｰﾀ項目定義'!$A$4:$E$1011,2,FALSE)</f>
        <v>増減価申請番号</v>
      </c>
      <c r="D24" s="78">
        <f>VLOOKUP(B24,'ﾃﾞｰﾀ項目定義'!$A$4:$E$1011,3,FALSE)</f>
        <v>23</v>
      </c>
      <c r="E24" s="78" t="str">
        <f>VLOOKUP(B24,'ﾃﾞｰﾀ項目定義'!$A$4:$E$1011,4,FALSE)</f>
        <v>X</v>
      </c>
      <c r="F24" s="79"/>
      <c r="G24" s="79"/>
      <c r="H24" s="79"/>
      <c r="I24" s="67" t="str">
        <f>IF(VLOOKUP(B24,'ﾃﾞｰﾀ項目定義'!$A$4:$E$1011,5,FALSE)=0,"",VLOOKUP(B24,'ﾃﾞｰﾀ項目定義'!$A$4:$E$1011,5,FALSE))</f>
        <v>受注側増減価申請番号</v>
      </c>
    </row>
    <row r="25" spans="1:9" ht="13.5">
      <c r="A25" s="124">
        <f t="shared" si="0"/>
        <v>22</v>
      </c>
      <c r="B25" s="77">
        <v>27366</v>
      </c>
      <c r="C25" s="77" t="str">
        <f>VLOOKUP(B25,'ﾃﾞｰﾀ項目定義'!$A$4:$E$1011,2,FALSE)</f>
        <v>増減価合計金額</v>
      </c>
      <c r="D25" s="78">
        <f>VLOOKUP(B25,'ﾃﾞｰﾀ項目定義'!$A$4:$E$1011,3,FALSE)</f>
        <v>13</v>
      </c>
      <c r="E25" s="78">
        <f>VLOOKUP(B25,'ﾃﾞｰﾀ項目定義'!$A$4:$E$1011,4,FALSE)</f>
        <v>9</v>
      </c>
      <c r="F25" s="79"/>
      <c r="G25" s="79"/>
      <c r="H25" s="79"/>
      <c r="I25" s="67" t="str">
        <f>IF(VLOOKUP(B25,'ﾃﾞｰﾀ項目定義'!$A$4:$E$1011,5,FALSE)=0,"",VLOOKUP(B25,'ﾃﾞｰﾀ項目定義'!$A$4:$E$1011,5,FALSE))</f>
        <v>当該メッセージで通知する増減価の合計金額。</v>
      </c>
    </row>
    <row r="26" spans="1:9" ht="13.5">
      <c r="A26" s="124">
        <f t="shared" si="0"/>
        <v>23</v>
      </c>
      <c r="B26" s="77">
        <v>27028</v>
      </c>
      <c r="C26" s="77" t="str">
        <f>VLOOKUP(B26,'ﾃﾞｰﾀ項目定義'!$A$4:$E$1011,2,FALSE)</f>
        <v>出荷明細行番号</v>
      </c>
      <c r="D26" s="78">
        <f>VLOOKUP(B26,'ﾃﾞｰﾀ項目定義'!$A$4:$E$1011,3,FALSE)</f>
        <v>4</v>
      </c>
      <c r="E26" s="78">
        <f>VLOOKUP(B26,'ﾃﾞｰﾀ項目定義'!$A$4:$E$1011,4,FALSE)</f>
        <v>9</v>
      </c>
      <c r="F26" s="78">
        <v>2</v>
      </c>
      <c r="G26" s="78" t="s">
        <v>1055</v>
      </c>
      <c r="H26" s="79">
        <v>100</v>
      </c>
      <c r="I26" s="67" t="str">
        <f>IF(VLOOKUP(B26,'ﾃﾞｰﾀ項目定義'!$A$4:$E$1011,5,FALSE)=0,"",VLOOKUP(B26,'ﾃﾞｰﾀ項目定義'!$A$4:$E$1011,5,FALSE))</f>
        <v>出荷情報に含まれる明細を識別するための番号。1から昇順に付番。</v>
      </c>
    </row>
    <row r="27" spans="1:9" ht="13.5">
      <c r="A27" s="124">
        <f t="shared" si="0"/>
        <v>24</v>
      </c>
      <c r="B27" s="77">
        <v>27029</v>
      </c>
      <c r="C27" s="77" t="str">
        <f>VLOOKUP(B27,'ﾃﾞｰﾀ項目定義'!$A$4:$E$1011,2,FALSE)</f>
        <v>注文明細行番号</v>
      </c>
      <c r="D27" s="78">
        <f>VLOOKUP(B27,'ﾃﾞｰﾀ項目定義'!$A$4:$E$1011,3,FALSE)</f>
        <v>4</v>
      </c>
      <c r="E27" s="78">
        <f>VLOOKUP(B27,'ﾃﾞｰﾀ項目定義'!$A$4:$E$1011,4,FALSE)</f>
        <v>9</v>
      </c>
      <c r="F27" s="79">
        <v>2</v>
      </c>
      <c r="G27" s="79" t="s">
        <v>1055</v>
      </c>
      <c r="H27" s="80"/>
      <c r="I27" s="67" t="str">
        <f>IF(VLOOKUP(B27,'ﾃﾞｰﾀ項目定義'!$A$4:$E$1011,5,FALSE)=0,"",VLOOKUP(B27,'ﾃﾞｰﾀ項目定義'!$A$4:$E$1011,5,FALSE))</f>
        <v>確定注文情報に含まれる明細を識別するための番号。1から昇順に付番。</v>
      </c>
    </row>
    <row r="28" spans="1:9" ht="13.5">
      <c r="A28" s="124">
        <f t="shared" si="0"/>
        <v>25</v>
      </c>
      <c r="B28" s="77">
        <v>27030</v>
      </c>
      <c r="C28" s="77" t="str">
        <f>VLOOKUP(B28,'ﾃﾞｰﾀ項目定義'!$A$4:$E$1011,2,FALSE)</f>
        <v>受注側明細行番号</v>
      </c>
      <c r="D28" s="78" t="str">
        <f>VLOOKUP(B28,'ﾃﾞｰﾀ項目定義'!$A$4:$E$1011,3,FALSE)</f>
        <v>4</v>
      </c>
      <c r="E28" s="78">
        <f>VLOOKUP(B28,'ﾃﾞｰﾀ項目定義'!$A$4:$E$1011,4,FALSE)</f>
        <v>9</v>
      </c>
      <c r="F28" s="79">
        <v>2</v>
      </c>
      <c r="G28" s="79" t="s">
        <v>1055</v>
      </c>
      <c r="H28" s="79"/>
      <c r="I28" s="67" t="str">
        <f>IF(VLOOKUP(B28,'ﾃﾞｰﾀ項目定義'!$A$4:$E$1011,5,FALSE)=0,"",VLOOKUP(B28,'ﾃﾞｰﾀ項目定義'!$A$4:$E$1011,5,FALSE))</f>
        <v>受注側管理番号</v>
      </c>
    </row>
    <row r="29" spans="1:9" s="64" customFormat="1" ht="13.5">
      <c r="A29" s="124">
        <f t="shared" si="0"/>
        <v>26</v>
      </c>
      <c r="B29" s="77">
        <v>27151</v>
      </c>
      <c r="C29" s="77" t="str">
        <f>VLOOKUP(B29,'ﾃﾞｰﾀ項目定義'!$A$4:$E$1011,2,FALSE)</f>
        <v>受注明細識別子</v>
      </c>
      <c r="D29" s="78">
        <f>VLOOKUP(B29,'ﾃﾞｰﾀ項目定義'!$A$4:$E$1011,3,FALSE)</f>
        <v>10</v>
      </c>
      <c r="E29" s="78" t="str">
        <f>VLOOKUP(B29,'ﾃﾞｰﾀ項目定義'!$A$4:$E$1011,4,FALSE)</f>
        <v>X</v>
      </c>
      <c r="F29" s="200"/>
      <c r="G29" s="78" t="s">
        <v>348</v>
      </c>
      <c r="H29" s="78"/>
      <c r="I29" s="67" t="str">
        <f>IF(VLOOKUP(B29,'ﾃﾞｰﾀ項目定義'!$A$4:$E$1011,5,FALSE)=0,"",VLOOKUP(B29,'ﾃﾞｰﾀ項目定義'!$A$4:$E$1011,5,FALSE))</f>
        <v>受注側が管理する受注明細の識別子</v>
      </c>
    </row>
    <row r="30" spans="1:9" ht="13.5">
      <c r="A30" s="124">
        <f t="shared" si="0"/>
        <v>27</v>
      </c>
      <c r="B30" s="77">
        <v>27032</v>
      </c>
      <c r="C30" s="77" t="str">
        <f>VLOOKUP(B30,'ﾃﾞｰﾀ項目定義'!$A$4:$E$1011,2,FALSE)</f>
        <v>明細備考(半角）</v>
      </c>
      <c r="D30" s="78">
        <f>VLOOKUP(B30,'ﾃﾞｰﾀ項目定義'!$A$4:$E$1011,3,FALSE)</f>
        <v>30</v>
      </c>
      <c r="E30" s="78" t="str">
        <f>VLOOKUP(B30,'ﾃﾞｰﾀ項目定義'!$A$4:$E$1011,4,FALSE)</f>
        <v>X</v>
      </c>
      <c r="F30" s="79"/>
      <c r="G30" s="79" t="s">
        <v>1055</v>
      </c>
      <c r="H30" s="79"/>
      <c r="I30" s="67" t="str">
        <f>IF(VLOOKUP(B30,'ﾃﾞｰﾀ項目定義'!$A$4:$E$1011,5,FALSE)=0,"",VLOOKUP(B30,'ﾃﾞｰﾀ項目定義'!$A$4:$E$1011,5,FALSE))</f>
        <v>ｶﾅ・英数字による備考。当該ﾒｯｾｰｼﾞに対するﾒｯｾｰｼﾞ作成側の追記事項</v>
      </c>
    </row>
    <row r="31" spans="1:9" ht="13.5">
      <c r="A31" s="124">
        <f t="shared" si="0"/>
        <v>28</v>
      </c>
      <c r="B31" s="77">
        <v>27033</v>
      </c>
      <c r="C31" s="77" t="str">
        <f>VLOOKUP(B31,'ﾃﾞｰﾀ項目定義'!$A$4:$E$1011,2,FALSE)</f>
        <v>明細備考(全角）</v>
      </c>
      <c r="D31" s="78">
        <f>VLOOKUP(B31,'ﾃﾞｰﾀ項目定義'!$A$4:$E$1011,3,FALSE)</f>
        <v>60</v>
      </c>
      <c r="E31" s="78" t="str">
        <f>VLOOKUP(B31,'ﾃﾞｰﾀ項目定義'!$A$4:$E$1011,4,FALSE)</f>
        <v>K</v>
      </c>
      <c r="F31" s="79"/>
      <c r="G31" s="79" t="s">
        <v>1055</v>
      </c>
      <c r="H31" s="79"/>
      <c r="I31" s="67" t="str">
        <f>IF(VLOOKUP(B31,'ﾃﾞｰﾀ項目定義'!$A$4:$E$1011,5,FALSE)=0,"",VLOOKUP(B31,'ﾃﾞｰﾀ項目定義'!$A$4:$E$1011,5,FALSE))</f>
        <v>かな・漢字による備考。当該ﾒｯｾｰｼﾞに対するﾒｯｾｰｼﾞ作成側の追記事項</v>
      </c>
    </row>
    <row r="32" spans="1:9" ht="13.5">
      <c r="A32" s="124">
        <f t="shared" si="0"/>
        <v>29</v>
      </c>
      <c r="B32" s="77">
        <v>27035</v>
      </c>
      <c r="C32" s="77" t="str">
        <f>VLOOKUP(B32,'ﾃﾞｰﾀ項目定義'!$A$4:$E$1011,2,FALSE)</f>
        <v>JANｺｰﾄﾞ</v>
      </c>
      <c r="D32" s="78">
        <f>VLOOKUP(B32,'ﾃﾞｰﾀ項目定義'!$A$4:$E$1011,3,FALSE)</f>
        <v>13</v>
      </c>
      <c r="E32" s="78" t="str">
        <f>VLOOKUP(B32,'ﾃﾞｰﾀ項目定義'!$A$4:$E$1011,4,FALSE)</f>
        <v>X</v>
      </c>
      <c r="F32" s="79">
        <v>3</v>
      </c>
      <c r="G32" s="79" t="s">
        <v>1055</v>
      </c>
      <c r="H32" s="79"/>
      <c r="I32" s="67" t="str">
        <f>IF(VLOOKUP(B32,'ﾃﾞｰﾀ項目定義'!$A$4:$E$1011,5,FALSE)=0,"",VLOOKUP(B32,'ﾃﾞｰﾀ項目定義'!$A$4:$E$1011,5,FALSE))</f>
        <v>ﾒｰｶｰが採番したJANｺｰﾄﾞ</v>
      </c>
    </row>
    <row r="33" spans="1:9" ht="13.5">
      <c r="A33" s="124">
        <f t="shared" si="0"/>
        <v>30</v>
      </c>
      <c r="B33" s="77">
        <v>27036</v>
      </c>
      <c r="C33" s="77" t="str">
        <f>VLOOKUP(B33,'ﾃﾞｰﾀ項目定義'!$A$4:$E$1011,2,FALSE)</f>
        <v>受注者製品ｺｰﾄﾞ</v>
      </c>
      <c r="D33" s="78">
        <f>VLOOKUP(B33,'ﾃﾞｰﾀ項目定義'!$A$4:$E$1011,3,FALSE)</f>
        <v>35</v>
      </c>
      <c r="E33" s="78" t="str">
        <f>VLOOKUP(B33,'ﾃﾞｰﾀ項目定義'!$A$4:$E$1011,4,FALSE)</f>
        <v>X</v>
      </c>
      <c r="F33" s="79">
        <v>2</v>
      </c>
      <c r="G33" s="79" t="s">
        <v>1055</v>
      </c>
      <c r="H33" s="79"/>
      <c r="I33" s="67" t="str">
        <f>IF(VLOOKUP(B33,'ﾃﾞｰﾀ項目定義'!$A$4:$E$1011,5,FALSE)=0,"",VLOOKUP(B33,'ﾃﾞｰﾀ項目定義'!$A$4:$E$1011,5,FALSE))</f>
        <v>受注側が採番した製品の管理番号</v>
      </c>
    </row>
    <row r="34" spans="1:9" ht="13.5">
      <c r="A34" s="124">
        <f t="shared" si="0"/>
        <v>31</v>
      </c>
      <c r="B34" s="77">
        <v>27331</v>
      </c>
      <c r="C34" s="77" t="str">
        <f>VLOOKUP(B34,'ﾃﾞｰﾀ項目定義'!$A$4:$E$1011,2,FALSE)</f>
        <v>発注者製品ｺｰﾄﾞ</v>
      </c>
      <c r="D34" s="78">
        <f>VLOOKUP(B34,'ﾃﾞｰﾀ項目定義'!$A$4:$E$1011,3,FALSE)</f>
        <v>35</v>
      </c>
      <c r="E34" s="78" t="str">
        <f>VLOOKUP(B34,'ﾃﾞｰﾀ項目定義'!$A$4:$E$1011,4,FALSE)</f>
        <v>X</v>
      </c>
      <c r="F34" s="79"/>
      <c r="G34" s="79" t="s">
        <v>1055</v>
      </c>
      <c r="H34" s="80"/>
      <c r="I34" s="67" t="str">
        <f>IF(VLOOKUP(B34,'ﾃﾞｰﾀ項目定義'!$A$4:$E$1011,5,FALSE)=0,"",VLOOKUP(B34,'ﾃﾞｰﾀ項目定義'!$A$4:$E$1011,5,FALSE))</f>
        <v>発注側が採番した製品の管理番号</v>
      </c>
    </row>
    <row r="35" spans="1:9" ht="13.5">
      <c r="A35" s="89">
        <f t="shared" si="0"/>
        <v>32</v>
      </c>
      <c r="B35" s="77">
        <v>27037</v>
      </c>
      <c r="C35" s="77" t="str">
        <f>VLOOKUP(B35,'ﾃﾞｰﾀ項目定義'!$A$4:$E$1011,2,FALSE)</f>
        <v>EANｺ-ﾄﾞ</v>
      </c>
      <c r="D35" s="78">
        <f>VLOOKUP(B35,'ﾃﾞｰﾀ項目定義'!$A$4:$E$1011,3,FALSE)</f>
        <v>13</v>
      </c>
      <c r="E35" s="78" t="str">
        <f>VLOOKUP(B35,'ﾃﾞｰﾀ項目定義'!$A$4:$E$1011,4,FALSE)</f>
        <v>X</v>
      </c>
      <c r="F35" s="79"/>
      <c r="G35" s="79" t="s">
        <v>1055</v>
      </c>
      <c r="H35" s="80"/>
      <c r="I35" s="67" t="str">
        <f>IF(VLOOKUP(B35,'ﾃﾞｰﾀ項目定義'!$A$4:$E$1011,5,FALSE)=0,"",VLOOKUP(B35,'ﾃﾞｰﾀ項目定義'!$A$4:$E$1011,5,FALSE))</f>
        <v>ﾒｰｶｰが採番したEANｺｰﾄﾞ（海外製品）</v>
      </c>
    </row>
    <row r="36" spans="1:9" ht="13.5">
      <c r="A36" s="124">
        <f t="shared" si="0"/>
        <v>33</v>
      </c>
      <c r="B36" s="77">
        <v>27038</v>
      </c>
      <c r="C36" s="77" t="str">
        <f>VLOOKUP(B36,'ﾃﾞｰﾀ項目定義'!$A$4:$E$1011,2,FALSE)</f>
        <v>UPCｺ-ﾄﾞ</v>
      </c>
      <c r="D36" s="78">
        <f>VLOOKUP(B36,'ﾃﾞｰﾀ項目定義'!$A$4:$E$1011,3,FALSE)</f>
        <v>13</v>
      </c>
      <c r="E36" s="78" t="str">
        <f>VLOOKUP(B36,'ﾃﾞｰﾀ項目定義'!$A$4:$E$1011,4,FALSE)</f>
        <v>X</v>
      </c>
      <c r="F36" s="79"/>
      <c r="G36" s="79" t="s">
        <v>1055</v>
      </c>
      <c r="H36" s="80"/>
      <c r="I36" s="67" t="str">
        <f>IF(VLOOKUP(B36,'ﾃﾞｰﾀ項目定義'!$A$4:$E$1011,5,FALSE)=0,"",VLOOKUP(B36,'ﾃﾞｰﾀ項目定義'!$A$4:$E$1011,5,FALSE))</f>
        <v>ﾒｰｶｰが採番したUPCｺｰﾄﾞ（米国製品）。先頭にゼロを付加する。</v>
      </c>
    </row>
    <row r="37" spans="1:9" ht="13.5">
      <c r="A37" s="124">
        <f t="shared" si="0"/>
        <v>34</v>
      </c>
      <c r="B37" s="77">
        <v>27039</v>
      </c>
      <c r="C37" s="77" t="str">
        <f>VLOOKUP(B37,'ﾃﾞｰﾀ項目定義'!$A$4:$E$1011,2,FALSE)</f>
        <v>ISBNｺ-ﾄﾞ</v>
      </c>
      <c r="D37" s="78">
        <f>VLOOKUP(B37,'ﾃﾞｰﾀ項目定義'!$A$4:$E$1011,3,FALSE)</f>
        <v>13</v>
      </c>
      <c r="E37" s="78" t="str">
        <f>VLOOKUP(B37,'ﾃﾞｰﾀ項目定義'!$A$4:$E$1011,4,FALSE)</f>
        <v>X</v>
      </c>
      <c r="F37" s="79"/>
      <c r="G37" s="79" t="s">
        <v>1055</v>
      </c>
      <c r="H37" s="80"/>
      <c r="I37" s="67" t="str">
        <f>IF(VLOOKUP(B37,'ﾃﾞｰﾀ項目定義'!$A$4:$E$1011,5,FALSE)=0,"",VLOOKUP(B37,'ﾃﾞｰﾀ項目定義'!$A$4:$E$1011,5,FALSE))</f>
        <v>ﾒｰｶｰが採番したISBNｺｰﾄﾞ</v>
      </c>
    </row>
    <row r="38" spans="1:9" ht="13.5">
      <c r="A38" s="124">
        <f t="shared" si="0"/>
        <v>35</v>
      </c>
      <c r="B38" s="77">
        <v>27040</v>
      </c>
      <c r="C38" s="77" t="str">
        <f>VLOOKUP(B38,'ﾃﾞｰﾀ項目定義'!$A$4:$E$1011,2,FALSE)</f>
        <v>製品名(全角）</v>
      </c>
      <c r="D38" s="78" t="str">
        <f>VLOOKUP(B38,'ﾃﾞｰﾀ項目定義'!$A$4:$E$1011,3,FALSE)</f>
        <v>80</v>
      </c>
      <c r="E38" s="78" t="str">
        <f>VLOOKUP(B38,'ﾃﾞｰﾀ項目定義'!$A$4:$E$1011,4,FALSE)</f>
        <v>K</v>
      </c>
      <c r="F38" s="79"/>
      <c r="G38" s="79" t="s">
        <v>1055</v>
      </c>
      <c r="H38" s="80"/>
      <c r="I38" s="67" t="str">
        <f>IF(VLOOKUP(B38,'ﾃﾞｰﾀ項目定義'!$A$4:$E$1011,5,FALSE)=0,"",VLOOKUP(B38,'ﾃﾞｰﾀ項目定義'!$A$4:$E$1011,5,FALSE))</f>
        <v>製品名称(漢字):商品ｶﾀﾛｸﾞにおける略称</v>
      </c>
    </row>
    <row r="39" spans="1:9" ht="13.5">
      <c r="A39" s="89">
        <f t="shared" si="0"/>
        <v>36</v>
      </c>
      <c r="B39" s="77">
        <v>27041</v>
      </c>
      <c r="C39" s="77" t="str">
        <f>VLOOKUP(B39,'ﾃﾞｰﾀ項目定義'!$A$4:$E$1011,2,FALSE)</f>
        <v>製品名(半角）</v>
      </c>
      <c r="D39" s="78" t="str">
        <f>VLOOKUP(B39,'ﾃﾞｰﾀ項目定義'!$A$4:$E$1011,3,FALSE)</f>
        <v>40</v>
      </c>
      <c r="E39" s="78" t="str">
        <f>VLOOKUP(B39,'ﾃﾞｰﾀ項目定義'!$A$4:$E$1011,4,FALSE)</f>
        <v>X</v>
      </c>
      <c r="F39" s="79"/>
      <c r="G39" s="79" t="s">
        <v>1055</v>
      </c>
      <c r="H39" s="80"/>
      <c r="I39" s="67" t="str">
        <f>IF(VLOOKUP(B39,'ﾃﾞｰﾀ項目定義'!$A$4:$E$1011,5,FALSE)=0,"",VLOOKUP(B39,'ﾃﾞｰﾀ項目定義'!$A$4:$E$1011,5,FALSE))</f>
        <v>製品名称(ｼﾝｸﾞﾙ文字):商品ｶﾀﾛｸﾞにおける略称</v>
      </c>
    </row>
    <row r="40" spans="1:9" ht="13.5">
      <c r="A40" s="124">
        <f t="shared" si="0"/>
        <v>37</v>
      </c>
      <c r="B40" s="77">
        <v>27363</v>
      </c>
      <c r="C40" s="77" t="str">
        <f>VLOOKUP(B40,'ﾃﾞｰﾀ項目定義'!$A$4:$E$1011,2,FALSE)</f>
        <v>増減価単価</v>
      </c>
      <c r="D40" s="78" t="str">
        <f>VLOOKUP(B40,'ﾃﾞｰﾀ項目定義'!$A$4:$E$1011,3,FALSE)</f>
        <v>12V(3)</v>
      </c>
      <c r="E40" s="78">
        <f>VLOOKUP(B40,'ﾃﾞｰﾀ項目定義'!$A$4:$E$1011,4,FALSE)</f>
        <v>9</v>
      </c>
      <c r="F40" s="79"/>
      <c r="G40" s="79" t="s">
        <v>1055</v>
      </c>
      <c r="H40" s="80"/>
      <c r="I40" s="67" t="str">
        <f>IF(VLOOKUP(B40,'ﾃﾞｰﾀ項目定義'!$A$4:$E$1011,5,FALSE)=0,"",VLOOKUP(B40,'ﾃﾞｰﾀ項目定義'!$A$4:$E$1011,5,FALSE))</f>
        <v>増減価の差額単価</v>
      </c>
    </row>
    <row r="41" spans="1:9" ht="13.5">
      <c r="A41" s="124">
        <f t="shared" si="0"/>
        <v>38</v>
      </c>
      <c r="B41" s="77">
        <v>27045</v>
      </c>
      <c r="C41" s="77" t="str">
        <f>VLOOKUP(B41,'ﾃﾞｰﾀ項目定義'!$A$4:$E$1011,2,FALSE)</f>
        <v>単価印字区分</v>
      </c>
      <c r="D41" s="78">
        <f>VLOOKUP(B41,'ﾃﾞｰﾀ項目定義'!$A$4:$E$1011,3,FALSE)</f>
        <v>1</v>
      </c>
      <c r="E41" s="78" t="str">
        <f>VLOOKUP(B41,'ﾃﾞｰﾀ項目定義'!$A$4:$E$1011,4,FALSE)</f>
        <v>X</v>
      </c>
      <c r="F41" s="78"/>
      <c r="G41" s="79" t="s">
        <v>1055</v>
      </c>
      <c r="H41" s="78"/>
      <c r="I41" s="67" t="str">
        <f>IF(VLOOKUP(B41,'ﾃﾞｰﾀ項目定義'!$A$4:$E$1011,5,FALSE)=0,"",VLOOKUP(B41,'ﾃﾞｰﾀ項目定義'!$A$4:$E$1011,5,FALSE))</f>
        <v>0:単価印字可､1:印字不可(納品書内)</v>
      </c>
    </row>
    <row r="42" spans="1:9" ht="13.5">
      <c r="A42" s="124">
        <f t="shared" si="0"/>
        <v>39</v>
      </c>
      <c r="B42" s="77">
        <v>27048</v>
      </c>
      <c r="C42" s="77" t="str">
        <f>VLOOKUP(B42,'ﾃﾞｰﾀ項目定義'!$A$4:$E$1011,2,FALSE)</f>
        <v>注文数量</v>
      </c>
      <c r="D42" s="78">
        <f>VLOOKUP(B42,'ﾃﾞｰﾀ項目定義'!$A$4:$E$1011,3,FALSE)</f>
        <v>9</v>
      </c>
      <c r="E42" s="78" t="str">
        <f>VLOOKUP(B42,'ﾃﾞｰﾀ項目定義'!$A$4:$E$1011,4,FALSE)</f>
        <v>9</v>
      </c>
      <c r="F42" s="79">
        <v>3</v>
      </c>
      <c r="G42" s="79" t="s">
        <v>1055</v>
      </c>
      <c r="H42" s="79"/>
      <c r="I42" s="67" t="str">
        <f>IF(VLOOKUP(B42,'ﾃﾞｰﾀ項目定義'!$A$4:$E$1011,5,FALSE)=0,"",VLOOKUP(B42,'ﾃﾞｰﾀ項目定義'!$A$4:$E$1011,5,FALSE))</f>
        <v>受発注数量</v>
      </c>
    </row>
    <row r="43" spans="1:9" s="64" customFormat="1" ht="13.5">
      <c r="A43" s="89">
        <f t="shared" si="0"/>
        <v>40</v>
      </c>
      <c r="B43" s="77">
        <v>27333</v>
      </c>
      <c r="C43" s="77" t="str">
        <f>VLOOKUP(B43,'ﾃﾞｰﾀ項目定義'!$A$4:$E$1011,2,FALSE)</f>
        <v>明細金額</v>
      </c>
      <c r="D43" s="78">
        <f>VLOOKUP(B43,'ﾃﾞｰﾀ項目定義'!$A$4:$E$1011,3,FALSE)</f>
        <v>13</v>
      </c>
      <c r="E43" s="78">
        <f>VLOOKUP(B43,'ﾃﾞｰﾀ項目定義'!$A$4:$E$1011,4,FALSE)</f>
        <v>9</v>
      </c>
      <c r="F43" s="78"/>
      <c r="G43" s="78" t="s">
        <v>1055</v>
      </c>
      <c r="H43" s="78"/>
      <c r="I43" s="67" t="str">
        <f>IF(VLOOKUP(B43,'ﾃﾞｰﾀ項目定義'!$A$4:$E$1011,5,FALSE)=0,"",VLOOKUP(B43,'ﾃﾞｰﾀ項目定義'!$A$4:$E$1011,5,FALSE))</f>
        <v>明細１行毎の金額</v>
      </c>
    </row>
    <row r="44" spans="1:9" ht="13.5">
      <c r="A44" s="124">
        <f t="shared" si="0"/>
        <v>41</v>
      </c>
      <c r="B44" s="77">
        <v>27049</v>
      </c>
      <c r="C44" s="77" t="str">
        <f>VLOOKUP(B44,'ﾃﾞｰﾀ項目定義'!$A$4:$E$1011,2,FALSE)</f>
        <v>出荷済数量</v>
      </c>
      <c r="D44" s="78">
        <f>VLOOKUP(B44,'ﾃﾞｰﾀ項目定義'!$A$4:$E$1011,3,FALSE)</f>
        <v>9</v>
      </c>
      <c r="E44" s="78" t="str">
        <f>VLOOKUP(B44,'ﾃﾞｰﾀ項目定義'!$A$4:$E$1011,4,FALSE)</f>
        <v>9</v>
      </c>
      <c r="F44" s="79">
        <v>2</v>
      </c>
      <c r="G44" s="79" t="s">
        <v>1055</v>
      </c>
      <c r="H44" s="79"/>
      <c r="I44" s="67" t="str">
        <f>IF(VLOOKUP(B44,'ﾃﾞｰﾀ項目定義'!$A$4:$E$1011,5,FALSE)=0,"",VLOOKUP(B44,'ﾃﾞｰﾀ項目定義'!$A$4:$E$1011,5,FALSE))</f>
        <v>受注者から出荷された数量</v>
      </c>
    </row>
    <row r="45" spans="1:9" ht="13.5">
      <c r="A45" s="124">
        <f>SUM(A44+1)</f>
        <v>42</v>
      </c>
      <c r="B45" s="77">
        <v>27364</v>
      </c>
      <c r="C45" s="77" t="str">
        <f>VLOOKUP(B45,'ﾃﾞｰﾀ項目定義'!$A$4:$E$1011,2,FALSE)</f>
        <v>今回増減価対象数量区分</v>
      </c>
      <c r="D45" s="78">
        <f>VLOOKUP(B45,'ﾃﾞｰﾀ項目定義'!$A$4:$E$1011,3,FALSE)</f>
        <v>1</v>
      </c>
      <c r="E45" s="78" t="str">
        <f>VLOOKUP(B45,'ﾃﾞｰﾀ項目定義'!$A$4:$E$1011,4,FALSE)</f>
        <v>X</v>
      </c>
      <c r="F45" s="79"/>
      <c r="G45" s="79" t="s">
        <v>1055</v>
      </c>
      <c r="H45" s="79"/>
      <c r="I45" s="67" t="str">
        <f>IF(VLOOKUP(B45,'ﾃﾞｰﾀ項目定義'!$A$4:$E$1011,5,FALSE)=0,"",VLOOKUP(B45,'ﾃﾞｰﾀ項目定義'!$A$4:$E$1011,5,FALSE))</f>
        <v>1:全数(未出荷含む）  2:出荷済数量 </v>
      </c>
    </row>
    <row r="46" spans="1:9" ht="13.5">
      <c r="A46" s="124">
        <f t="shared" si="0"/>
        <v>43</v>
      </c>
      <c r="B46" s="77">
        <v>27365</v>
      </c>
      <c r="C46" s="77" t="str">
        <f>VLOOKUP(B46,'ﾃﾞｰﾀ項目定義'!$A$4:$E$1011,2,FALSE)</f>
        <v>今回増減価数量</v>
      </c>
      <c r="D46" s="78">
        <f>VLOOKUP(B46,'ﾃﾞｰﾀ項目定義'!$A$4:$E$1011,3,FALSE)</f>
        <v>9</v>
      </c>
      <c r="E46" s="78">
        <f>VLOOKUP(B46,'ﾃﾞｰﾀ項目定義'!$A$4:$E$1011,4,FALSE)</f>
        <v>9</v>
      </c>
      <c r="F46" s="79"/>
      <c r="G46" s="79" t="s">
        <v>1055</v>
      </c>
      <c r="H46" s="79"/>
      <c r="I46" s="67" t="str">
        <f>IF(VLOOKUP(B46,'ﾃﾞｰﾀ項目定義'!$A$4:$E$1011,5,FALSE)=0,"",VLOOKUP(B46,'ﾃﾞｰﾀ項目定義'!$A$4:$E$1011,5,FALSE))</f>
        <v>今回増減価数量</v>
      </c>
    </row>
    <row r="47" spans="1:9" ht="13.5">
      <c r="A47" s="124">
        <f t="shared" si="0"/>
        <v>44</v>
      </c>
      <c r="B47" s="77">
        <v>27362</v>
      </c>
      <c r="C47" s="77" t="str">
        <f>VLOOKUP(B47,'ﾃﾞｰﾀ項目定義'!$A$4:$E$1011,2,FALSE)</f>
        <v>増減価処理日</v>
      </c>
      <c r="D47" s="78">
        <f>VLOOKUP(B47,'ﾃﾞｰﾀ項目定義'!$A$4:$E$1011,3,FALSE)</f>
        <v>8</v>
      </c>
      <c r="E47" s="78" t="str">
        <f>VLOOKUP(B47,'ﾃﾞｰﾀ項目定義'!$A$4:$E$1011,4,FALSE)</f>
        <v>Y</v>
      </c>
      <c r="F47" s="79"/>
      <c r="G47" s="79" t="s">
        <v>1055</v>
      </c>
      <c r="H47" s="79"/>
      <c r="I47" s="67" t="str">
        <f>IF(VLOOKUP(B47,'ﾃﾞｰﾀ項目定義'!$A$4:$E$1011,5,FALSE)=0,"",VLOOKUP(B47,'ﾃﾞｰﾀ項目定義'!$A$4:$E$1011,5,FALSE))</f>
        <v>受注者の増減価処理日</v>
      </c>
    </row>
    <row r="48" spans="1:9" s="64" customFormat="1" ht="13.5">
      <c r="A48" s="124">
        <f t="shared" si="0"/>
        <v>45</v>
      </c>
      <c r="B48" s="112">
        <v>27327</v>
      </c>
      <c r="C48" s="77" t="str">
        <f>VLOOKUP(B48,'ﾃﾞｰﾀ項目定義'!$A$4:$E$1011,2,FALSE)</f>
        <v>エンドユーザー名称</v>
      </c>
      <c r="D48" s="78">
        <f>VLOOKUP(B48,'ﾃﾞｰﾀ項目定義'!$A$4:$E$1011,3,FALSE)</f>
        <v>40</v>
      </c>
      <c r="E48" s="78" t="str">
        <f>VLOOKUP(B48,'ﾃﾞｰﾀ項目定義'!$A$4:$E$1011,4,FALSE)</f>
        <v>K</v>
      </c>
      <c r="F48" s="77"/>
      <c r="G48" s="78" t="s">
        <v>1055</v>
      </c>
      <c r="H48" s="78"/>
      <c r="I48" s="67" t="str">
        <f>IF(VLOOKUP(B48,'ﾃﾞｰﾀ項目定義'!$A$4:$E$1011,5,FALSE)=0,"",VLOOKUP(B48,'ﾃﾞｰﾀ項目定義'!$A$4:$E$1011,5,FALSE))</f>
        <v>エンドユーザの名称。</v>
      </c>
    </row>
    <row r="49" spans="1:9" s="64" customFormat="1" ht="14.25" thickBot="1">
      <c r="A49" s="113">
        <f t="shared" si="0"/>
        <v>46</v>
      </c>
      <c r="B49" s="114">
        <v>27330</v>
      </c>
      <c r="C49" s="82" t="str">
        <f>VLOOKUP(B49,'ﾃﾞｰﾀ項目定義'!$A$4:$E$1011,2,FALSE)</f>
        <v>自由使用欄</v>
      </c>
      <c r="D49" s="83">
        <f>VLOOKUP(B49,'ﾃﾞｰﾀ項目定義'!$A$4:$E$1011,3,FALSE)</f>
        <v>30</v>
      </c>
      <c r="E49" s="83" t="str">
        <f>VLOOKUP(B49,'ﾃﾞｰﾀ項目定義'!$A$4:$E$1011,4,FALSE)</f>
        <v>X</v>
      </c>
      <c r="F49" s="82"/>
      <c r="G49" s="83" t="s">
        <v>1116</v>
      </c>
      <c r="H49" s="83">
        <v>50</v>
      </c>
      <c r="I49" s="115" t="str">
        <f>IF(VLOOKUP(B49,'ﾃﾞｰﾀ項目定義'!$A$4:$E$1011,5,FALSE)=0,"",VLOOKUP(B49,'ﾃﾞｰﾀ項目定義'!$A$4:$E$1011,5,FALSE))</f>
        <v>ﾏﾙﾁ明細。１明細には１情報として使用し、１明細内に複数の情報をセットしない。</v>
      </c>
    </row>
  </sheetData>
  <printOptions/>
  <pageMargins left="0.5905511811023623" right="0.5905511811023623" top="0.5905511811023623" bottom="0.7874015748031497" header="0.3937007874015748" footer="0.3937007874015748"/>
  <pageSetup fitToHeight="3" fitToWidth="1" horizontalDpi="300" verticalDpi="300" orientation="landscape" paperSize="9" r:id="rId3"/>
  <headerFooter alignWithMargins="0">
    <oddHeader>&amp;R印刷日：&amp;D</oddHeader>
    <oddFooter>&amp;C&amp;P / &amp;N ﾍﾟｰｼﾞ</oddFooter>
  </headerFooter>
  <legacyDrawing r:id="rId2"/>
</worksheet>
</file>

<file path=xl/worksheets/sheet28.xml><?xml version="1.0" encoding="utf-8"?>
<worksheet xmlns="http://schemas.openxmlformats.org/spreadsheetml/2006/main" xmlns:r="http://schemas.openxmlformats.org/officeDocument/2006/relationships">
  <sheetPr>
    <pageSetUpPr fitToPage="1"/>
  </sheetPr>
  <dimension ref="A1:IL395"/>
  <sheetViews>
    <sheetView workbookViewId="0" topLeftCell="A1">
      <pane ySplit="3" topLeftCell="BM27" activePane="bottomLeft" state="frozen"/>
      <selection pane="topLeft" activeCell="A1" sqref="A1"/>
      <selection pane="bottomLeft" activeCell="E168" sqref="E168"/>
    </sheetView>
  </sheetViews>
  <sheetFormatPr defaultColWidth="9.00390625" defaultRowHeight="13.5"/>
  <cols>
    <col min="1" max="1" width="5.625" style="87" customWidth="1"/>
    <col min="2" max="2" width="28.25390625" style="87" bestFit="1" customWidth="1"/>
    <col min="3" max="3" width="6.75390625" style="208" customWidth="1"/>
    <col min="4" max="4" width="5.125" style="208" customWidth="1"/>
    <col min="5" max="5" width="74.625" style="240" customWidth="1"/>
    <col min="6" max="6" width="3.625" style="87" customWidth="1"/>
    <col min="7" max="7" width="15.75390625" style="87" bestFit="1" customWidth="1"/>
    <col min="8" max="16384" width="9.00390625" style="87" customWidth="1"/>
  </cols>
  <sheetData>
    <row r="1" spans="1:5" ht="17.25">
      <c r="A1" s="17" t="s">
        <v>477</v>
      </c>
      <c r="B1" s="23"/>
      <c r="C1" s="31"/>
      <c r="D1" s="31"/>
      <c r="E1" s="239" t="s">
        <v>478</v>
      </c>
    </row>
    <row r="2" ht="14.25" thickBot="1"/>
    <row r="3" spans="1:246" ht="27.75" thickBot="1">
      <c r="A3" s="209" t="s">
        <v>19</v>
      </c>
      <c r="B3" s="231" t="s">
        <v>916</v>
      </c>
      <c r="C3" s="210" t="s">
        <v>917</v>
      </c>
      <c r="D3" s="210" t="s">
        <v>918</v>
      </c>
      <c r="E3" s="241" t="s">
        <v>920</v>
      </c>
      <c r="F3" s="88"/>
      <c r="G3" s="84"/>
      <c r="H3" s="88"/>
      <c r="I3" s="84"/>
      <c r="J3" s="84"/>
      <c r="K3" s="84"/>
      <c r="L3" s="84"/>
      <c r="M3" s="88"/>
      <c r="N3" s="88"/>
      <c r="O3" s="84"/>
      <c r="P3" s="88"/>
      <c r="Q3" s="84"/>
      <c r="R3" s="84"/>
      <c r="S3" s="84"/>
      <c r="T3" s="84"/>
      <c r="U3" s="88"/>
      <c r="V3" s="88"/>
      <c r="W3" s="84"/>
      <c r="X3" s="88"/>
      <c r="Y3" s="84"/>
      <c r="Z3" s="84"/>
      <c r="AA3" s="84"/>
      <c r="AB3" s="84"/>
      <c r="AC3" s="88"/>
      <c r="AD3" s="88"/>
      <c r="AE3" s="84"/>
      <c r="AF3" s="88"/>
      <c r="AG3" s="84"/>
      <c r="AH3" s="84"/>
      <c r="AI3" s="84"/>
      <c r="AJ3" s="84"/>
      <c r="AK3" s="88"/>
      <c r="AL3" s="88"/>
      <c r="AM3" s="84"/>
      <c r="AN3" s="88"/>
      <c r="AO3" s="84"/>
      <c r="AP3" s="84"/>
      <c r="AQ3" s="84"/>
      <c r="AR3" s="84"/>
      <c r="AS3" s="88"/>
      <c r="AT3" s="88"/>
      <c r="AU3" s="84"/>
      <c r="AV3" s="88"/>
      <c r="AW3" s="84"/>
      <c r="AX3" s="84"/>
      <c r="AY3" s="84"/>
      <c r="AZ3" s="84"/>
      <c r="BA3" s="88"/>
      <c r="BB3" s="88"/>
      <c r="BC3" s="84"/>
      <c r="BD3" s="88"/>
      <c r="BE3" s="84"/>
      <c r="BF3" s="84"/>
      <c r="BG3" s="84"/>
      <c r="BH3" s="84"/>
      <c r="BI3" s="88"/>
      <c r="BJ3" s="88"/>
      <c r="BK3" s="84"/>
      <c r="BL3" s="88"/>
      <c r="BM3" s="84"/>
      <c r="BN3" s="84"/>
      <c r="BO3" s="84"/>
      <c r="BP3" s="84"/>
      <c r="BQ3" s="88"/>
      <c r="BR3" s="88"/>
      <c r="BS3" s="84"/>
      <c r="BT3" s="88"/>
      <c r="BU3" s="84"/>
      <c r="BV3" s="84"/>
      <c r="BW3" s="84"/>
      <c r="BX3" s="84"/>
      <c r="BY3" s="88"/>
      <c r="BZ3" s="88"/>
      <c r="CA3" s="84"/>
      <c r="CB3" s="88"/>
      <c r="CC3" s="84"/>
      <c r="CD3" s="84"/>
      <c r="CE3" s="84"/>
      <c r="CF3" s="84"/>
      <c r="CG3" s="88"/>
      <c r="CH3" s="88"/>
      <c r="CI3" s="84"/>
      <c r="CJ3" s="88"/>
      <c r="CK3" s="84"/>
      <c r="CL3" s="84"/>
      <c r="CM3" s="84"/>
      <c r="CN3" s="84"/>
      <c r="CO3" s="88"/>
      <c r="CP3" s="88"/>
      <c r="CQ3" s="84"/>
      <c r="CR3" s="88"/>
      <c r="CS3" s="84"/>
      <c r="CT3" s="84"/>
      <c r="CU3" s="84"/>
      <c r="CV3" s="84"/>
      <c r="CW3" s="88"/>
      <c r="CX3" s="88"/>
      <c r="CY3" s="84"/>
      <c r="CZ3" s="88"/>
      <c r="DA3" s="84"/>
      <c r="DB3" s="84"/>
      <c r="DC3" s="84"/>
      <c r="DD3" s="84"/>
      <c r="DE3" s="88"/>
      <c r="DF3" s="88"/>
      <c r="DG3" s="84"/>
      <c r="DH3" s="88"/>
      <c r="DI3" s="84"/>
      <c r="DJ3" s="84"/>
      <c r="DK3" s="84"/>
      <c r="DL3" s="84"/>
      <c r="DM3" s="88"/>
      <c r="DN3" s="88"/>
      <c r="DO3" s="84"/>
      <c r="DP3" s="88"/>
      <c r="DQ3" s="84"/>
      <c r="DR3" s="84"/>
      <c r="DS3" s="84"/>
      <c r="DT3" s="84"/>
      <c r="DU3" s="88"/>
      <c r="DV3" s="88"/>
      <c r="DW3" s="84"/>
      <c r="DX3" s="88"/>
      <c r="DY3" s="84"/>
      <c r="DZ3" s="84"/>
      <c r="EA3" s="84"/>
      <c r="EB3" s="84"/>
      <c r="EC3" s="88"/>
      <c r="ED3" s="88"/>
      <c r="EE3" s="84"/>
      <c r="EF3" s="88"/>
      <c r="EG3" s="84"/>
      <c r="EH3" s="84"/>
      <c r="EI3" s="84"/>
      <c r="EJ3" s="84"/>
      <c r="EK3" s="88"/>
      <c r="EL3" s="88"/>
      <c r="EM3" s="84"/>
      <c r="EN3" s="88"/>
      <c r="EO3" s="84"/>
      <c r="EP3" s="84"/>
      <c r="EQ3" s="84"/>
      <c r="ER3" s="84"/>
      <c r="ES3" s="88"/>
      <c r="ET3" s="88"/>
      <c r="EU3" s="84"/>
      <c r="EV3" s="88"/>
      <c r="EW3" s="84"/>
      <c r="EX3" s="84"/>
      <c r="EY3" s="84"/>
      <c r="EZ3" s="84"/>
      <c r="FA3" s="88"/>
      <c r="FB3" s="88"/>
      <c r="FC3" s="84"/>
      <c r="FD3" s="88"/>
      <c r="FE3" s="84"/>
      <c r="FF3" s="84"/>
      <c r="FG3" s="84"/>
      <c r="FH3" s="84"/>
      <c r="FI3" s="88"/>
      <c r="FJ3" s="88"/>
      <c r="FK3" s="84"/>
      <c r="FL3" s="88"/>
      <c r="FM3" s="84"/>
      <c r="FN3" s="84"/>
      <c r="FO3" s="84"/>
      <c r="FP3" s="84"/>
      <c r="FQ3" s="88"/>
      <c r="FR3" s="88"/>
      <c r="FS3" s="84"/>
      <c r="FT3" s="88"/>
      <c r="FU3" s="84"/>
      <c r="FV3" s="84"/>
      <c r="FW3" s="84"/>
      <c r="FX3" s="84"/>
      <c r="FY3" s="88"/>
      <c r="FZ3" s="88"/>
      <c r="GA3" s="84"/>
      <c r="GB3" s="88"/>
      <c r="GC3" s="84"/>
      <c r="GD3" s="84"/>
      <c r="GE3" s="84"/>
      <c r="GF3" s="84"/>
      <c r="GG3" s="88"/>
      <c r="GH3" s="88"/>
      <c r="GI3" s="84"/>
      <c r="GJ3" s="88"/>
      <c r="GK3" s="84"/>
      <c r="GL3" s="84"/>
      <c r="GM3" s="84"/>
      <c r="GN3" s="84"/>
      <c r="GO3" s="88"/>
      <c r="GP3" s="88"/>
      <c r="GQ3" s="84"/>
      <c r="GR3" s="88"/>
      <c r="GS3" s="84"/>
      <c r="GT3" s="84"/>
      <c r="GU3" s="84"/>
      <c r="GV3" s="84"/>
      <c r="GW3" s="88"/>
      <c r="GX3" s="88"/>
      <c r="GY3" s="84"/>
      <c r="GZ3" s="88"/>
      <c r="HA3" s="84"/>
      <c r="HB3" s="84"/>
      <c r="HC3" s="84"/>
      <c r="HD3" s="84"/>
      <c r="HE3" s="88"/>
      <c r="HF3" s="88"/>
      <c r="HG3" s="84"/>
      <c r="HH3" s="88"/>
      <c r="HI3" s="84"/>
      <c r="HJ3" s="84"/>
      <c r="HK3" s="84"/>
      <c r="HL3" s="84"/>
      <c r="HM3" s="88"/>
      <c r="HN3" s="88"/>
      <c r="HO3" s="84"/>
      <c r="HP3" s="88"/>
      <c r="HQ3" s="84"/>
      <c r="HR3" s="84"/>
      <c r="HS3" s="84"/>
      <c r="HT3" s="84"/>
      <c r="HU3" s="88"/>
      <c r="HV3" s="88"/>
      <c r="HW3" s="84"/>
      <c r="HX3" s="88"/>
      <c r="HY3" s="84"/>
      <c r="HZ3" s="84"/>
      <c r="IA3" s="84"/>
      <c r="IB3" s="84"/>
      <c r="IC3" s="88"/>
      <c r="ID3" s="88"/>
      <c r="IE3" s="84"/>
      <c r="IF3" s="88"/>
      <c r="IG3" s="84"/>
      <c r="IH3" s="84"/>
      <c r="II3" s="84"/>
      <c r="IJ3" s="84"/>
      <c r="IK3" s="88"/>
      <c r="IL3" s="88"/>
    </row>
    <row r="4" spans="1:5" ht="13.5">
      <c r="A4" s="211">
        <v>27001</v>
      </c>
      <c r="B4" s="73" t="s">
        <v>1016</v>
      </c>
      <c r="C4" s="74" t="s">
        <v>921</v>
      </c>
      <c r="D4" s="74" t="s">
        <v>922</v>
      </c>
      <c r="E4" s="242" t="s">
        <v>414</v>
      </c>
    </row>
    <row r="5" spans="1:5" ht="13.5">
      <c r="A5" s="89">
        <v>27002</v>
      </c>
      <c r="B5" s="80" t="s">
        <v>923</v>
      </c>
      <c r="C5" s="79" t="s">
        <v>924</v>
      </c>
      <c r="D5" s="79" t="s">
        <v>925</v>
      </c>
      <c r="E5" s="243" t="s">
        <v>321</v>
      </c>
    </row>
    <row r="6" spans="1:5" ht="13.5">
      <c r="A6" s="89">
        <v>27003</v>
      </c>
      <c r="B6" s="77" t="s">
        <v>926</v>
      </c>
      <c r="C6" s="78" t="s">
        <v>927</v>
      </c>
      <c r="D6" s="78" t="s">
        <v>928</v>
      </c>
      <c r="E6" s="243" t="s">
        <v>75</v>
      </c>
    </row>
    <row r="7" spans="1:5" ht="13.5">
      <c r="A7" s="89">
        <v>27004</v>
      </c>
      <c r="B7" s="80" t="s">
        <v>929</v>
      </c>
      <c r="C7" s="79" t="s">
        <v>930</v>
      </c>
      <c r="D7" s="79" t="s">
        <v>925</v>
      </c>
      <c r="E7" s="243" t="s">
        <v>76</v>
      </c>
    </row>
    <row r="8" spans="1:5" ht="13.5">
      <c r="A8" s="89">
        <v>27005</v>
      </c>
      <c r="B8" s="77" t="s">
        <v>931</v>
      </c>
      <c r="C8" s="78" t="s">
        <v>930</v>
      </c>
      <c r="D8" s="78" t="s">
        <v>925</v>
      </c>
      <c r="E8" s="243" t="s">
        <v>77</v>
      </c>
    </row>
    <row r="9" spans="1:5" ht="13.5">
      <c r="A9" s="89">
        <v>27006</v>
      </c>
      <c r="B9" s="80" t="s">
        <v>1017</v>
      </c>
      <c r="C9" s="79" t="s">
        <v>927</v>
      </c>
      <c r="D9" s="79" t="s">
        <v>925</v>
      </c>
      <c r="E9" s="243" t="s">
        <v>78</v>
      </c>
    </row>
    <row r="10" spans="1:5" ht="13.5">
      <c r="A10" s="89">
        <v>27007</v>
      </c>
      <c r="B10" s="77" t="s">
        <v>79</v>
      </c>
      <c r="C10" s="78">
        <v>8</v>
      </c>
      <c r="D10" s="78" t="s">
        <v>925</v>
      </c>
      <c r="E10" s="67" t="s">
        <v>80</v>
      </c>
    </row>
    <row r="11" spans="1:5" ht="81.75" customHeight="1">
      <c r="A11" s="89">
        <v>27008</v>
      </c>
      <c r="B11" s="86" t="s">
        <v>932</v>
      </c>
      <c r="C11" s="200" t="s">
        <v>933</v>
      </c>
      <c r="D11" s="200" t="s">
        <v>925</v>
      </c>
      <c r="E11" s="90" t="s">
        <v>415</v>
      </c>
    </row>
    <row r="12" spans="1:5" ht="13.5">
      <c r="A12" s="89">
        <v>27009</v>
      </c>
      <c r="B12" s="86" t="s">
        <v>1018</v>
      </c>
      <c r="C12" s="200">
        <v>2</v>
      </c>
      <c r="D12" s="200">
        <v>9</v>
      </c>
      <c r="E12" s="90" t="s">
        <v>81</v>
      </c>
    </row>
    <row r="13" spans="1:5" ht="13.5">
      <c r="A13" s="89">
        <v>27010</v>
      </c>
      <c r="B13" s="77" t="s">
        <v>1019</v>
      </c>
      <c r="C13" s="78">
        <v>8</v>
      </c>
      <c r="D13" s="78" t="s">
        <v>928</v>
      </c>
      <c r="E13" s="67" t="s">
        <v>1020</v>
      </c>
    </row>
    <row r="14" spans="1:5" ht="13.5">
      <c r="A14" s="89">
        <v>27011</v>
      </c>
      <c r="B14" s="80" t="s">
        <v>479</v>
      </c>
      <c r="C14" s="79" t="s">
        <v>1021</v>
      </c>
      <c r="D14" s="79" t="s">
        <v>925</v>
      </c>
      <c r="E14" s="243" t="s">
        <v>307</v>
      </c>
    </row>
    <row r="15" spans="1:5" ht="13.5">
      <c r="A15" s="89">
        <v>27012</v>
      </c>
      <c r="B15" s="77" t="s">
        <v>480</v>
      </c>
      <c r="C15" s="78">
        <v>23</v>
      </c>
      <c r="D15" s="78" t="s">
        <v>925</v>
      </c>
      <c r="E15" s="67" t="s">
        <v>82</v>
      </c>
    </row>
    <row r="16" spans="1:5" ht="13.5">
      <c r="A16" s="89">
        <v>27013</v>
      </c>
      <c r="B16" s="77" t="s">
        <v>1047</v>
      </c>
      <c r="C16" s="78" t="s">
        <v>1021</v>
      </c>
      <c r="D16" s="78" t="s">
        <v>925</v>
      </c>
      <c r="E16" s="67" t="s">
        <v>83</v>
      </c>
    </row>
    <row r="17" spans="1:5" ht="13.5">
      <c r="A17" s="89">
        <v>27014</v>
      </c>
      <c r="B17" s="77" t="s">
        <v>481</v>
      </c>
      <c r="C17" s="79" t="s">
        <v>927</v>
      </c>
      <c r="D17" s="79" t="s">
        <v>928</v>
      </c>
      <c r="E17" s="243" t="s">
        <v>308</v>
      </c>
    </row>
    <row r="18" spans="1:5" ht="13.5">
      <c r="A18" s="89">
        <v>27015</v>
      </c>
      <c r="B18" s="77" t="s">
        <v>482</v>
      </c>
      <c r="C18" s="78" t="s">
        <v>927</v>
      </c>
      <c r="D18" s="78" t="s">
        <v>928</v>
      </c>
      <c r="E18" s="243" t="s">
        <v>416</v>
      </c>
    </row>
    <row r="19" spans="1:5" ht="13.5">
      <c r="A19" s="89">
        <v>27016</v>
      </c>
      <c r="B19" s="77" t="s">
        <v>483</v>
      </c>
      <c r="C19" s="78">
        <v>50</v>
      </c>
      <c r="D19" s="78" t="s">
        <v>925</v>
      </c>
      <c r="E19" s="67" t="s">
        <v>417</v>
      </c>
    </row>
    <row r="20" spans="1:5" ht="13.5">
      <c r="A20" s="89">
        <v>27017</v>
      </c>
      <c r="B20" s="77" t="s">
        <v>290</v>
      </c>
      <c r="C20" s="78">
        <v>100</v>
      </c>
      <c r="D20" s="78" t="s">
        <v>938</v>
      </c>
      <c r="E20" s="67" t="s">
        <v>418</v>
      </c>
    </row>
    <row r="21" spans="1:5" ht="13.5">
      <c r="A21" s="89">
        <v>27018</v>
      </c>
      <c r="B21" s="77" t="s">
        <v>484</v>
      </c>
      <c r="C21" s="78">
        <v>12</v>
      </c>
      <c r="D21" s="78" t="s">
        <v>925</v>
      </c>
      <c r="E21" s="67" t="s">
        <v>419</v>
      </c>
    </row>
    <row r="22" spans="1:5" ht="13.5">
      <c r="A22" s="89">
        <v>27019</v>
      </c>
      <c r="B22" s="77" t="s">
        <v>485</v>
      </c>
      <c r="C22" s="78">
        <v>24</v>
      </c>
      <c r="D22" s="78" t="s">
        <v>938</v>
      </c>
      <c r="E22" s="67" t="s">
        <v>486</v>
      </c>
    </row>
    <row r="23" spans="1:5" ht="13.5">
      <c r="A23" s="89">
        <v>27020</v>
      </c>
      <c r="B23" s="77" t="s">
        <v>283</v>
      </c>
      <c r="C23" s="78">
        <v>12</v>
      </c>
      <c r="D23" s="78" t="s">
        <v>925</v>
      </c>
      <c r="E23" s="67" t="s">
        <v>126</v>
      </c>
    </row>
    <row r="24" spans="1:5" ht="13.5">
      <c r="A24" s="89">
        <v>27021</v>
      </c>
      <c r="B24" s="77" t="s">
        <v>277</v>
      </c>
      <c r="C24" s="78">
        <v>24</v>
      </c>
      <c r="D24" s="78" t="s">
        <v>938</v>
      </c>
      <c r="E24" s="67" t="s">
        <v>127</v>
      </c>
    </row>
    <row r="25" spans="1:5" ht="13.5">
      <c r="A25" s="89">
        <v>27022</v>
      </c>
      <c r="B25" s="77" t="s">
        <v>487</v>
      </c>
      <c r="C25" s="78" t="s">
        <v>933</v>
      </c>
      <c r="D25" s="78" t="s">
        <v>925</v>
      </c>
      <c r="E25" s="67" t="s">
        <v>128</v>
      </c>
    </row>
    <row r="26" spans="1:5" ht="13.5">
      <c r="A26" s="89">
        <v>27023</v>
      </c>
      <c r="B26" s="77" t="s">
        <v>488</v>
      </c>
      <c r="C26" s="78">
        <v>2</v>
      </c>
      <c r="D26" s="78" t="s">
        <v>925</v>
      </c>
      <c r="E26" s="67" t="s">
        <v>129</v>
      </c>
    </row>
    <row r="27" spans="1:5" ht="13.5">
      <c r="A27" s="89">
        <v>27024</v>
      </c>
      <c r="B27" s="80" t="s">
        <v>1106</v>
      </c>
      <c r="C27" s="79">
        <v>20</v>
      </c>
      <c r="D27" s="79" t="s">
        <v>925</v>
      </c>
      <c r="E27" s="243" t="s">
        <v>84</v>
      </c>
    </row>
    <row r="28" spans="1:5" ht="13.5">
      <c r="A28" s="89">
        <v>27025</v>
      </c>
      <c r="B28" s="80" t="s">
        <v>1061</v>
      </c>
      <c r="C28" s="79" t="s">
        <v>933</v>
      </c>
      <c r="D28" s="79" t="s">
        <v>925</v>
      </c>
      <c r="E28" s="243" t="s">
        <v>130</v>
      </c>
    </row>
    <row r="29" spans="1:5" ht="13.5">
      <c r="A29" s="89">
        <v>27026</v>
      </c>
      <c r="B29" s="80" t="s">
        <v>1062</v>
      </c>
      <c r="C29" s="79">
        <v>20</v>
      </c>
      <c r="D29" s="79" t="s">
        <v>925</v>
      </c>
      <c r="E29" s="243" t="s">
        <v>489</v>
      </c>
    </row>
    <row r="30" spans="1:5" ht="13.5">
      <c r="A30" s="89">
        <v>27027</v>
      </c>
      <c r="B30" s="77" t="s">
        <v>85</v>
      </c>
      <c r="C30" s="79" t="s">
        <v>924</v>
      </c>
      <c r="D30" s="79">
        <v>9</v>
      </c>
      <c r="E30" s="238" t="s">
        <v>696</v>
      </c>
    </row>
    <row r="31" spans="1:5" ht="13.5">
      <c r="A31" s="89">
        <v>27028</v>
      </c>
      <c r="B31" s="77" t="s">
        <v>1063</v>
      </c>
      <c r="C31" s="78">
        <v>4</v>
      </c>
      <c r="D31" s="78">
        <v>9</v>
      </c>
      <c r="E31" s="238" t="s">
        <v>697</v>
      </c>
    </row>
    <row r="32" spans="1:5" ht="13.5">
      <c r="A32" s="89">
        <v>27029</v>
      </c>
      <c r="B32" s="77" t="s">
        <v>490</v>
      </c>
      <c r="C32" s="78">
        <v>4</v>
      </c>
      <c r="D32" s="78">
        <v>9</v>
      </c>
      <c r="E32" s="238" t="s">
        <v>698</v>
      </c>
    </row>
    <row r="33" spans="1:5" ht="13.5">
      <c r="A33" s="89">
        <v>27030</v>
      </c>
      <c r="B33" s="80" t="s">
        <v>890</v>
      </c>
      <c r="C33" s="79" t="s">
        <v>924</v>
      </c>
      <c r="D33" s="79">
        <v>9</v>
      </c>
      <c r="E33" s="67" t="s">
        <v>83</v>
      </c>
    </row>
    <row r="34" spans="1:5" ht="13.5">
      <c r="A34" s="89">
        <v>27031</v>
      </c>
      <c r="B34" s="77" t="s">
        <v>491</v>
      </c>
      <c r="C34" s="78">
        <v>2</v>
      </c>
      <c r="D34" s="78" t="s">
        <v>925</v>
      </c>
      <c r="E34" s="67" t="s">
        <v>129</v>
      </c>
    </row>
    <row r="35" spans="1:5" ht="13.5">
      <c r="A35" s="89">
        <v>27032</v>
      </c>
      <c r="B35" s="77" t="s">
        <v>492</v>
      </c>
      <c r="C35" s="79">
        <v>30</v>
      </c>
      <c r="D35" s="79" t="s">
        <v>925</v>
      </c>
      <c r="E35" s="67" t="s">
        <v>493</v>
      </c>
    </row>
    <row r="36" spans="1:5" ht="13.5">
      <c r="A36" s="89">
        <v>27033</v>
      </c>
      <c r="B36" s="77" t="s">
        <v>291</v>
      </c>
      <c r="C36" s="78">
        <v>60</v>
      </c>
      <c r="D36" s="78" t="s">
        <v>938</v>
      </c>
      <c r="E36" s="67" t="s">
        <v>494</v>
      </c>
    </row>
    <row r="37" spans="1:5" ht="27">
      <c r="A37" s="89">
        <v>27034</v>
      </c>
      <c r="B37" s="77" t="s">
        <v>1048</v>
      </c>
      <c r="C37" s="78" t="s">
        <v>933</v>
      </c>
      <c r="D37" s="78" t="s">
        <v>925</v>
      </c>
      <c r="E37" s="67" t="s">
        <v>420</v>
      </c>
    </row>
    <row r="38" spans="1:5" ht="13.5">
      <c r="A38" s="89">
        <v>27035</v>
      </c>
      <c r="B38" s="77" t="s">
        <v>1024</v>
      </c>
      <c r="C38" s="78">
        <v>13</v>
      </c>
      <c r="D38" s="78" t="s">
        <v>925</v>
      </c>
      <c r="E38" s="67" t="s">
        <v>495</v>
      </c>
    </row>
    <row r="39" spans="1:5" ht="13.5">
      <c r="A39" s="89">
        <v>27036</v>
      </c>
      <c r="B39" s="77" t="s">
        <v>496</v>
      </c>
      <c r="C39" s="79">
        <v>35</v>
      </c>
      <c r="D39" s="79" t="s">
        <v>925</v>
      </c>
      <c r="E39" s="243" t="s">
        <v>86</v>
      </c>
    </row>
    <row r="40" spans="1:5" ht="13.5">
      <c r="A40" s="89">
        <v>27037</v>
      </c>
      <c r="B40" s="77" t="s">
        <v>1025</v>
      </c>
      <c r="C40" s="78">
        <v>13</v>
      </c>
      <c r="D40" s="78" t="s">
        <v>925</v>
      </c>
      <c r="E40" s="67" t="s">
        <v>421</v>
      </c>
    </row>
    <row r="41" spans="1:5" ht="13.5">
      <c r="A41" s="89">
        <v>27038</v>
      </c>
      <c r="B41" s="77" t="s">
        <v>1026</v>
      </c>
      <c r="C41" s="78">
        <v>13</v>
      </c>
      <c r="D41" s="78" t="s">
        <v>925</v>
      </c>
      <c r="E41" s="67" t="s">
        <v>422</v>
      </c>
    </row>
    <row r="42" spans="1:5" ht="13.5">
      <c r="A42" s="89">
        <v>27039</v>
      </c>
      <c r="B42" s="77" t="s">
        <v>1027</v>
      </c>
      <c r="C42" s="78">
        <v>13</v>
      </c>
      <c r="D42" s="78" t="s">
        <v>925</v>
      </c>
      <c r="E42" s="67" t="s">
        <v>322</v>
      </c>
    </row>
    <row r="43" spans="1:5" ht="13.5">
      <c r="A43" s="89">
        <v>27040</v>
      </c>
      <c r="B43" s="77" t="s">
        <v>292</v>
      </c>
      <c r="C43" s="78" t="s">
        <v>937</v>
      </c>
      <c r="D43" s="78" t="s">
        <v>938</v>
      </c>
      <c r="E43" s="67" t="s">
        <v>131</v>
      </c>
    </row>
    <row r="44" spans="1:5" ht="13.5">
      <c r="A44" s="89">
        <v>27041</v>
      </c>
      <c r="B44" s="77" t="s">
        <v>293</v>
      </c>
      <c r="C44" s="78" t="s">
        <v>940</v>
      </c>
      <c r="D44" s="78" t="s">
        <v>925</v>
      </c>
      <c r="E44" s="67" t="s">
        <v>132</v>
      </c>
    </row>
    <row r="45" spans="1:5" ht="13.5">
      <c r="A45" s="89">
        <v>27042</v>
      </c>
      <c r="B45" s="77" t="s">
        <v>992</v>
      </c>
      <c r="C45" s="78">
        <v>1</v>
      </c>
      <c r="D45" s="78" t="s">
        <v>925</v>
      </c>
      <c r="E45" s="67" t="s">
        <v>133</v>
      </c>
    </row>
    <row r="46" spans="1:5" ht="13.5">
      <c r="A46" s="89">
        <v>27043</v>
      </c>
      <c r="B46" s="77" t="s">
        <v>1028</v>
      </c>
      <c r="C46" s="78">
        <v>1</v>
      </c>
      <c r="D46" s="78" t="s">
        <v>925</v>
      </c>
      <c r="E46" s="67" t="s">
        <v>403</v>
      </c>
    </row>
    <row r="47" spans="1:5" ht="13.5">
      <c r="A47" s="89">
        <v>27044</v>
      </c>
      <c r="B47" s="77" t="s">
        <v>989</v>
      </c>
      <c r="C47" s="78" t="s">
        <v>962</v>
      </c>
      <c r="D47" s="78" t="s">
        <v>922</v>
      </c>
      <c r="E47" s="67" t="s">
        <v>87</v>
      </c>
    </row>
    <row r="48" spans="1:5" ht="13.5">
      <c r="A48" s="89">
        <v>27045</v>
      </c>
      <c r="B48" s="86" t="s">
        <v>1029</v>
      </c>
      <c r="C48" s="200">
        <v>1</v>
      </c>
      <c r="D48" s="200" t="s">
        <v>925</v>
      </c>
      <c r="E48" s="90" t="s">
        <v>134</v>
      </c>
    </row>
    <row r="49" spans="1:5" ht="13.5">
      <c r="A49" s="89">
        <v>27046</v>
      </c>
      <c r="B49" s="77" t="s">
        <v>1030</v>
      </c>
      <c r="C49" s="78" t="s">
        <v>962</v>
      </c>
      <c r="D49" s="78" t="s">
        <v>922</v>
      </c>
      <c r="E49" s="67" t="s">
        <v>1031</v>
      </c>
    </row>
    <row r="50" spans="1:5" ht="13.5">
      <c r="A50" s="89">
        <v>27047</v>
      </c>
      <c r="B50" s="77" t="s">
        <v>1032</v>
      </c>
      <c r="C50" s="78">
        <v>1</v>
      </c>
      <c r="D50" s="78" t="s">
        <v>925</v>
      </c>
      <c r="E50" s="67" t="s">
        <v>135</v>
      </c>
    </row>
    <row r="51" spans="1:5" ht="13.5">
      <c r="A51" s="89">
        <v>27048</v>
      </c>
      <c r="B51" s="77" t="s">
        <v>497</v>
      </c>
      <c r="C51" s="79">
        <v>9</v>
      </c>
      <c r="D51" s="79" t="s">
        <v>922</v>
      </c>
      <c r="E51" s="243" t="s">
        <v>1049</v>
      </c>
    </row>
    <row r="52" spans="1:5" ht="13.5">
      <c r="A52" s="89">
        <v>27049</v>
      </c>
      <c r="B52" s="80" t="s">
        <v>1050</v>
      </c>
      <c r="C52" s="79">
        <v>9</v>
      </c>
      <c r="D52" s="79" t="s">
        <v>922</v>
      </c>
      <c r="E52" s="243" t="s">
        <v>1051</v>
      </c>
    </row>
    <row r="53" spans="1:5" ht="13.5">
      <c r="A53" s="89">
        <v>27050</v>
      </c>
      <c r="B53" s="80" t="s">
        <v>1064</v>
      </c>
      <c r="C53" s="79">
        <v>9</v>
      </c>
      <c r="D53" s="79" t="s">
        <v>922</v>
      </c>
      <c r="E53" s="243" t="s">
        <v>1065</v>
      </c>
    </row>
    <row r="54" spans="1:5" ht="13.5">
      <c r="A54" s="89">
        <v>27051</v>
      </c>
      <c r="B54" s="80" t="s">
        <v>1052</v>
      </c>
      <c r="C54" s="79">
        <v>9</v>
      </c>
      <c r="D54" s="79" t="s">
        <v>922</v>
      </c>
      <c r="E54" s="243" t="s">
        <v>1053</v>
      </c>
    </row>
    <row r="55" spans="1:5" ht="13.5">
      <c r="A55" s="89">
        <v>27052</v>
      </c>
      <c r="B55" s="80" t="s">
        <v>1108</v>
      </c>
      <c r="C55" s="79">
        <v>9</v>
      </c>
      <c r="D55" s="79" t="s">
        <v>922</v>
      </c>
      <c r="E55" s="243" t="s">
        <v>1109</v>
      </c>
    </row>
    <row r="56" spans="1:5" ht="13.5">
      <c r="A56" s="89">
        <v>27053</v>
      </c>
      <c r="B56" s="80" t="s">
        <v>1107</v>
      </c>
      <c r="C56" s="79">
        <v>9</v>
      </c>
      <c r="D56" s="79" t="s">
        <v>922</v>
      </c>
      <c r="E56" s="243" t="s">
        <v>1065</v>
      </c>
    </row>
    <row r="57" spans="1:5" ht="13.5">
      <c r="A57" s="89">
        <v>27054</v>
      </c>
      <c r="B57" s="80" t="s">
        <v>1066</v>
      </c>
      <c r="C57" s="79" t="s">
        <v>927</v>
      </c>
      <c r="D57" s="79" t="s">
        <v>928</v>
      </c>
      <c r="E57" s="243" t="s">
        <v>1067</v>
      </c>
    </row>
    <row r="58" spans="1:5" ht="13.5">
      <c r="A58" s="89">
        <v>27055</v>
      </c>
      <c r="B58" s="80" t="s">
        <v>1105</v>
      </c>
      <c r="C58" s="79">
        <v>8</v>
      </c>
      <c r="D58" s="79" t="s">
        <v>928</v>
      </c>
      <c r="E58" s="243" t="s">
        <v>423</v>
      </c>
    </row>
    <row r="59" spans="1:5" ht="13.5">
      <c r="A59" s="89">
        <v>27056</v>
      </c>
      <c r="B59" s="80" t="s">
        <v>1110</v>
      </c>
      <c r="C59" s="79">
        <v>8</v>
      </c>
      <c r="D59" s="79" t="s">
        <v>928</v>
      </c>
      <c r="E59" s="243" t="s">
        <v>424</v>
      </c>
    </row>
    <row r="60" spans="1:5" ht="13.5">
      <c r="A60" s="89">
        <v>27057</v>
      </c>
      <c r="B60" s="232" t="s">
        <v>1040</v>
      </c>
      <c r="C60" s="78" t="s">
        <v>933</v>
      </c>
      <c r="D60" s="78" t="s">
        <v>925</v>
      </c>
      <c r="E60" s="67" t="s">
        <v>1041</v>
      </c>
    </row>
    <row r="61" spans="1:5" ht="13.5">
      <c r="A61" s="89">
        <v>27058</v>
      </c>
      <c r="B61" s="86" t="s">
        <v>1033</v>
      </c>
      <c r="C61" s="200">
        <v>1</v>
      </c>
      <c r="D61" s="200" t="s">
        <v>925</v>
      </c>
      <c r="E61" s="90" t="s">
        <v>1034</v>
      </c>
    </row>
    <row r="62" spans="1:5" ht="13.5">
      <c r="A62" s="89">
        <v>27059</v>
      </c>
      <c r="B62" s="233" t="s">
        <v>1035</v>
      </c>
      <c r="C62" s="85" t="s">
        <v>927</v>
      </c>
      <c r="D62" s="85" t="s">
        <v>928</v>
      </c>
      <c r="E62" s="244" t="s">
        <v>88</v>
      </c>
    </row>
    <row r="63" spans="1:5" ht="13.5">
      <c r="A63" s="89">
        <v>27060</v>
      </c>
      <c r="B63" s="77" t="s">
        <v>1036</v>
      </c>
      <c r="C63" s="78">
        <v>4</v>
      </c>
      <c r="D63" s="78">
        <v>9</v>
      </c>
      <c r="E63" s="67" t="s">
        <v>136</v>
      </c>
    </row>
    <row r="64" spans="1:5" ht="13.5">
      <c r="A64" s="89">
        <v>27061</v>
      </c>
      <c r="B64" s="77" t="s">
        <v>1037</v>
      </c>
      <c r="C64" s="78">
        <v>4</v>
      </c>
      <c r="D64" s="78">
        <v>9</v>
      </c>
      <c r="E64" s="67" t="s">
        <v>137</v>
      </c>
    </row>
    <row r="65" spans="1:5" ht="13.5">
      <c r="A65" s="89">
        <v>27062</v>
      </c>
      <c r="B65" s="77" t="s">
        <v>1038</v>
      </c>
      <c r="C65" s="78" t="s">
        <v>933</v>
      </c>
      <c r="D65" s="78" t="s">
        <v>925</v>
      </c>
      <c r="E65" s="67" t="s">
        <v>1039</v>
      </c>
    </row>
    <row r="66" spans="1:5" ht="13.5">
      <c r="A66" s="89">
        <v>27063</v>
      </c>
      <c r="B66" s="77" t="s">
        <v>1042</v>
      </c>
      <c r="C66" s="78">
        <v>20</v>
      </c>
      <c r="D66" s="78" t="s">
        <v>925</v>
      </c>
      <c r="E66" s="67" t="s">
        <v>309</v>
      </c>
    </row>
    <row r="67" spans="1:5" ht="13.5">
      <c r="A67" s="89">
        <v>27064</v>
      </c>
      <c r="B67" s="77" t="s">
        <v>1043</v>
      </c>
      <c r="C67" s="78">
        <v>12</v>
      </c>
      <c r="D67" s="78" t="s">
        <v>925</v>
      </c>
      <c r="E67" s="67" t="s">
        <v>425</v>
      </c>
    </row>
    <row r="68" spans="1:5" ht="13.5">
      <c r="A68" s="89">
        <v>27065</v>
      </c>
      <c r="B68" s="77" t="s">
        <v>1044</v>
      </c>
      <c r="C68" s="78" t="s">
        <v>1022</v>
      </c>
      <c r="D68" s="78" t="s">
        <v>925</v>
      </c>
      <c r="E68" s="67" t="s">
        <v>426</v>
      </c>
    </row>
    <row r="69" spans="1:5" ht="13.5">
      <c r="A69" s="89">
        <v>27066</v>
      </c>
      <c r="B69" s="77" t="s">
        <v>284</v>
      </c>
      <c r="C69" s="78">
        <v>100</v>
      </c>
      <c r="D69" s="78" t="s">
        <v>925</v>
      </c>
      <c r="E69" s="67" t="s">
        <v>426</v>
      </c>
    </row>
    <row r="70" spans="1:5" ht="13.5">
      <c r="A70" s="89">
        <v>27067</v>
      </c>
      <c r="B70" s="77" t="s">
        <v>278</v>
      </c>
      <c r="C70" s="78">
        <v>100</v>
      </c>
      <c r="D70" s="78" t="s">
        <v>938</v>
      </c>
      <c r="E70" s="67" t="s">
        <v>426</v>
      </c>
    </row>
    <row r="71" spans="1:5" ht="13.5">
      <c r="A71" s="89">
        <v>27068</v>
      </c>
      <c r="B71" s="77" t="s">
        <v>285</v>
      </c>
      <c r="C71" s="78">
        <v>50</v>
      </c>
      <c r="D71" s="78" t="s">
        <v>925</v>
      </c>
      <c r="E71" s="67" t="s">
        <v>426</v>
      </c>
    </row>
    <row r="72" spans="1:5" ht="13.5">
      <c r="A72" s="89">
        <v>27069</v>
      </c>
      <c r="B72" s="77" t="s">
        <v>279</v>
      </c>
      <c r="C72" s="78">
        <v>50</v>
      </c>
      <c r="D72" s="78" t="s">
        <v>938</v>
      </c>
      <c r="E72" s="67" t="s">
        <v>426</v>
      </c>
    </row>
    <row r="73" spans="1:5" ht="13.5">
      <c r="A73" s="89">
        <v>27070</v>
      </c>
      <c r="B73" s="77" t="s">
        <v>286</v>
      </c>
      <c r="C73" s="78">
        <v>180</v>
      </c>
      <c r="D73" s="78" t="s">
        <v>925</v>
      </c>
      <c r="E73" s="67" t="s">
        <v>426</v>
      </c>
    </row>
    <row r="74" spans="1:5" ht="13.5">
      <c r="A74" s="89">
        <v>27071</v>
      </c>
      <c r="B74" s="77" t="s">
        <v>280</v>
      </c>
      <c r="C74" s="78">
        <v>180</v>
      </c>
      <c r="D74" s="78" t="s">
        <v>938</v>
      </c>
      <c r="E74" s="67" t="s">
        <v>426</v>
      </c>
    </row>
    <row r="75" spans="1:5" ht="13.5">
      <c r="A75" s="89">
        <v>27072</v>
      </c>
      <c r="B75" s="77" t="s">
        <v>1045</v>
      </c>
      <c r="C75" s="78">
        <v>15</v>
      </c>
      <c r="D75" s="78" t="s">
        <v>925</v>
      </c>
      <c r="E75" s="67" t="s">
        <v>427</v>
      </c>
    </row>
    <row r="76" spans="1:5" ht="13.5">
      <c r="A76" s="89">
        <v>27073</v>
      </c>
      <c r="B76" s="77" t="s">
        <v>1046</v>
      </c>
      <c r="C76" s="78">
        <v>15</v>
      </c>
      <c r="D76" s="78" t="s">
        <v>925</v>
      </c>
      <c r="E76" s="67" t="s">
        <v>427</v>
      </c>
    </row>
    <row r="77" spans="1:5" ht="13.5">
      <c r="A77" s="89">
        <v>27074</v>
      </c>
      <c r="B77" s="77" t="s">
        <v>1054</v>
      </c>
      <c r="C77" s="78">
        <v>8</v>
      </c>
      <c r="D77" s="79" t="s">
        <v>928</v>
      </c>
      <c r="E77" s="245" t="s">
        <v>695</v>
      </c>
    </row>
    <row r="78" spans="1:5" ht="27">
      <c r="A78" s="89">
        <v>27075</v>
      </c>
      <c r="B78" s="80" t="s">
        <v>89</v>
      </c>
      <c r="C78" s="78">
        <v>1</v>
      </c>
      <c r="D78" s="78" t="s">
        <v>925</v>
      </c>
      <c r="E78" s="67" t="s">
        <v>90</v>
      </c>
    </row>
    <row r="79" spans="1:5" ht="13.5">
      <c r="A79" s="89">
        <v>27076</v>
      </c>
      <c r="B79" s="80" t="s">
        <v>1056</v>
      </c>
      <c r="C79" s="79" t="s">
        <v>927</v>
      </c>
      <c r="D79" s="79" t="s">
        <v>928</v>
      </c>
      <c r="E79" s="238" t="s">
        <v>699</v>
      </c>
    </row>
    <row r="80" spans="1:5" ht="13.5">
      <c r="A80" s="89">
        <v>27077</v>
      </c>
      <c r="B80" s="80" t="s">
        <v>1057</v>
      </c>
      <c r="C80" s="79" t="s">
        <v>922</v>
      </c>
      <c r="D80" s="79" t="s">
        <v>922</v>
      </c>
      <c r="E80" s="238" t="s">
        <v>700</v>
      </c>
    </row>
    <row r="81" spans="1:5" ht="13.5">
      <c r="A81" s="89">
        <v>27078</v>
      </c>
      <c r="B81" s="80" t="s">
        <v>1058</v>
      </c>
      <c r="C81" s="79" t="s">
        <v>927</v>
      </c>
      <c r="D81" s="79" t="s">
        <v>928</v>
      </c>
      <c r="E81" s="238" t="s">
        <v>701</v>
      </c>
    </row>
    <row r="82" spans="1:5" ht="27">
      <c r="A82" s="89">
        <v>27079</v>
      </c>
      <c r="B82" s="80" t="s">
        <v>91</v>
      </c>
      <c r="C82" s="78" t="s">
        <v>933</v>
      </c>
      <c r="D82" s="79" t="s">
        <v>925</v>
      </c>
      <c r="E82" s="67" t="s">
        <v>90</v>
      </c>
    </row>
    <row r="83" spans="1:5" ht="13.5">
      <c r="A83" s="89">
        <v>27080</v>
      </c>
      <c r="B83" s="80" t="s">
        <v>1059</v>
      </c>
      <c r="C83" s="79" t="s">
        <v>927</v>
      </c>
      <c r="D83" s="79" t="s">
        <v>928</v>
      </c>
      <c r="E83" s="238" t="s">
        <v>702</v>
      </c>
    </row>
    <row r="84" spans="1:5" ht="13.5">
      <c r="A84" s="89">
        <v>27081</v>
      </c>
      <c r="B84" s="80" t="s">
        <v>1060</v>
      </c>
      <c r="C84" s="79" t="s">
        <v>922</v>
      </c>
      <c r="D84" s="79" t="s">
        <v>922</v>
      </c>
      <c r="E84" s="238" t="s">
        <v>703</v>
      </c>
    </row>
    <row r="85" spans="1:5" ht="13.5">
      <c r="A85" s="92">
        <v>27082</v>
      </c>
      <c r="B85" s="77" t="s">
        <v>934</v>
      </c>
      <c r="C85" s="78" t="s">
        <v>933</v>
      </c>
      <c r="D85" s="78" t="s">
        <v>925</v>
      </c>
      <c r="E85" s="67" t="s">
        <v>935</v>
      </c>
    </row>
    <row r="86" spans="1:5" ht="13.5">
      <c r="A86" s="92">
        <v>27083</v>
      </c>
      <c r="B86" s="77" t="s">
        <v>297</v>
      </c>
      <c r="C86" s="78" t="s">
        <v>941</v>
      </c>
      <c r="D86" s="78" t="s">
        <v>938</v>
      </c>
      <c r="E86" s="67" t="s">
        <v>138</v>
      </c>
    </row>
    <row r="87" spans="1:5" ht="13.5">
      <c r="A87" s="92">
        <v>27084</v>
      </c>
      <c r="B87" s="77" t="s">
        <v>294</v>
      </c>
      <c r="C87" s="78" t="s">
        <v>937</v>
      </c>
      <c r="D87" s="78" t="s">
        <v>925</v>
      </c>
      <c r="E87" s="67" t="s">
        <v>138</v>
      </c>
    </row>
    <row r="88" spans="1:5" ht="13.5">
      <c r="A88" s="92">
        <v>27085</v>
      </c>
      <c r="B88" s="77" t="s">
        <v>298</v>
      </c>
      <c r="C88" s="212">
        <v>40</v>
      </c>
      <c r="D88" s="78" t="s">
        <v>938</v>
      </c>
      <c r="E88" s="67" t="s">
        <v>942</v>
      </c>
    </row>
    <row r="89" spans="1:5" ht="13.5">
      <c r="A89" s="92">
        <v>27086</v>
      </c>
      <c r="B89" s="77" t="s">
        <v>295</v>
      </c>
      <c r="C89" s="212">
        <v>20</v>
      </c>
      <c r="D89" s="78" t="s">
        <v>925</v>
      </c>
      <c r="E89" s="67" t="s">
        <v>942</v>
      </c>
    </row>
    <row r="90" spans="1:5" ht="13.5">
      <c r="A90" s="92">
        <v>27087</v>
      </c>
      <c r="B90" s="77" t="s">
        <v>299</v>
      </c>
      <c r="C90" s="78" t="s">
        <v>937</v>
      </c>
      <c r="D90" s="78" t="s">
        <v>938</v>
      </c>
      <c r="E90" s="67"/>
    </row>
    <row r="91" spans="1:5" ht="13.5">
      <c r="A91" s="92">
        <v>27088</v>
      </c>
      <c r="B91" s="77" t="s">
        <v>296</v>
      </c>
      <c r="C91" s="78" t="s">
        <v>940</v>
      </c>
      <c r="D91" s="78" t="s">
        <v>925</v>
      </c>
      <c r="E91" s="67"/>
    </row>
    <row r="92" spans="1:5" ht="13.5">
      <c r="A92" s="92">
        <v>27089</v>
      </c>
      <c r="B92" s="77" t="s">
        <v>943</v>
      </c>
      <c r="C92" s="78">
        <v>35</v>
      </c>
      <c r="D92" s="78" t="s">
        <v>925</v>
      </c>
      <c r="E92" s="67"/>
    </row>
    <row r="93" spans="1:5" ht="13.5">
      <c r="A93" s="92">
        <v>27090</v>
      </c>
      <c r="B93" s="77" t="s">
        <v>944</v>
      </c>
      <c r="C93" s="78">
        <v>35</v>
      </c>
      <c r="D93" s="78" t="s">
        <v>925</v>
      </c>
      <c r="E93" s="67" t="s">
        <v>92</v>
      </c>
    </row>
    <row r="94" spans="1:5" ht="13.5">
      <c r="A94" s="92">
        <v>27091</v>
      </c>
      <c r="B94" s="77" t="s">
        <v>945</v>
      </c>
      <c r="C94" s="78" t="s">
        <v>933</v>
      </c>
      <c r="D94" s="78" t="s">
        <v>925</v>
      </c>
      <c r="E94" s="67" t="s">
        <v>93</v>
      </c>
    </row>
    <row r="95" spans="1:5" ht="13.5">
      <c r="A95" s="92">
        <v>27092</v>
      </c>
      <c r="B95" s="77" t="s">
        <v>946</v>
      </c>
      <c r="C95" s="78" t="s">
        <v>933</v>
      </c>
      <c r="D95" s="78" t="s">
        <v>925</v>
      </c>
      <c r="E95" s="67" t="s">
        <v>947</v>
      </c>
    </row>
    <row r="96" spans="1:5" ht="13.5">
      <c r="A96" s="92">
        <v>27093</v>
      </c>
      <c r="B96" s="77" t="s">
        <v>948</v>
      </c>
      <c r="C96" s="78" t="s">
        <v>933</v>
      </c>
      <c r="D96" s="78" t="s">
        <v>925</v>
      </c>
      <c r="E96" s="67" t="s">
        <v>947</v>
      </c>
    </row>
    <row r="97" spans="1:5" ht="13.5">
      <c r="A97" s="92">
        <v>27094</v>
      </c>
      <c r="B97" s="77" t="s">
        <v>949</v>
      </c>
      <c r="C97" s="78" t="s">
        <v>933</v>
      </c>
      <c r="D97" s="78" t="s">
        <v>925</v>
      </c>
      <c r="E97" s="67" t="s">
        <v>947</v>
      </c>
    </row>
    <row r="98" spans="1:5" ht="13.5">
      <c r="A98" s="92">
        <v>27095</v>
      </c>
      <c r="B98" s="77" t="s">
        <v>950</v>
      </c>
      <c r="C98" s="78" t="s">
        <v>933</v>
      </c>
      <c r="D98" s="78" t="s">
        <v>925</v>
      </c>
      <c r="E98" s="67" t="s">
        <v>947</v>
      </c>
    </row>
    <row r="99" spans="1:5" ht="13.5">
      <c r="A99" s="92">
        <v>27096</v>
      </c>
      <c r="B99" s="77" t="s">
        <v>951</v>
      </c>
      <c r="C99" s="78" t="s">
        <v>933</v>
      </c>
      <c r="D99" s="78" t="s">
        <v>925</v>
      </c>
      <c r="E99" s="67" t="s">
        <v>947</v>
      </c>
    </row>
    <row r="100" spans="1:5" ht="13.5">
      <c r="A100" s="92">
        <v>27097</v>
      </c>
      <c r="B100" s="77" t="s">
        <v>952</v>
      </c>
      <c r="C100" s="78">
        <v>100</v>
      </c>
      <c r="D100" s="78" t="s">
        <v>938</v>
      </c>
      <c r="E100" s="67" t="s">
        <v>94</v>
      </c>
    </row>
    <row r="101" spans="1:5" ht="13.5">
      <c r="A101" s="92">
        <v>27098</v>
      </c>
      <c r="B101" s="77" t="s">
        <v>953</v>
      </c>
      <c r="C101" s="78">
        <v>100</v>
      </c>
      <c r="D101" s="78" t="s">
        <v>925</v>
      </c>
      <c r="E101" s="67" t="s">
        <v>139</v>
      </c>
    </row>
    <row r="102" spans="1:5" ht="13.5">
      <c r="A102" s="92">
        <v>27099</v>
      </c>
      <c r="B102" s="77" t="s">
        <v>954</v>
      </c>
      <c r="C102" s="78">
        <v>35</v>
      </c>
      <c r="D102" s="78" t="s">
        <v>925</v>
      </c>
      <c r="E102" s="67" t="s">
        <v>95</v>
      </c>
    </row>
    <row r="103" spans="1:5" ht="13.5">
      <c r="A103" s="92">
        <v>27100</v>
      </c>
      <c r="B103" s="77" t="s">
        <v>955</v>
      </c>
      <c r="C103" s="78" t="s">
        <v>956</v>
      </c>
      <c r="D103" s="78" t="s">
        <v>925</v>
      </c>
      <c r="E103" s="67" t="s">
        <v>96</v>
      </c>
    </row>
    <row r="104" spans="1:5" ht="13.5">
      <c r="A104" s="92">
        <v>27101</v>
      </c>
      <c r="B104" s="77" t="s">
        <v>957</v>
      </c>
      <c r="C104" s="78" t="s">
        <v>958</v>
      </c>
      <c r="D104" s="78" t="s">
        <v>925</v>
      </c>
      <c r="E104" s="67" t="s">
        <v>140</v>
      </c>
    </row>
    <row r="105" spans="1:5" ht="13.5">
      <c r="A105" s="92">
        <v>27102</v>
      </c>
      <c r="B105" s="77" t="s">
        <v>959</v>
      </c>
      <c r="C105" s="78" t="s">
        <v>958</v>
      </c>
      <c r="D105" s="78" t="s">
        <v>925</v>
      </c>
      <c r="E105" s="67" t="s">
        <v>97</v>
      </c>
    </row>
    <row r="106" spans="1:5" ht="13.5">
      <c r="A106" s="92">
        <v>27103</v>
      </c>
      <c r="B106" s="77" t="s">
        <v>960</v>
      </c>
      <c r="C106" s="78">
        <v>1</v>
      </c>
      <c r="D106" s="78">
        <v>9</v>
      </c>
      <c r="E106" s="67" t="s">
        <v>428</v>
      </c>
    </row>
    <row r="107" spans="1:5" ht="13.5">
      <c r="A107" s="92">
        <v>27104</v>
      </c>
      <c r="B107" s="77" t="s">
        <v>961</v>
      </c>
      <c r="C107" s="78" t="s">
        <v>962</v>
      </c>
      <c r="D107" s="78" t="s">
        <v>922</v>
      </c>
      <c r="E107" s="67"/>
    </row>
    <row r="108" spans="1:5" ht="13.5">
      <c r="A108" s="92">
        <v>27105</v>
      </c>
      <c r="B108" s="77" t="s">
        <v>963</v>
      </c>
      <c r="C108" s="78" t="s">
        <v>962</v>
      </c>
      <c r="D108" s="78" t="s">
        <v>922</v>
      </c>
      <c r="E108" s="67"/>
    </row>
    <row r="109" spans="1:5" ht="13.5">
      <c r="A109" s="92">
        <v>27106</v>
      </c>
      <c r="B109" s="77" t="s">
        <v>964</v>
      </c>
      <c r="C109" s="78" t="s">
        <v>962</v>
      </c>
      <c r="D109" s="78" t="s">
        <v>922</v>
      </c>
      <c r="E109" s="67"/>
    </row>
    <row r="110" spans="1:5" ht="13.5">
      <c r="A110" s="92">
        <v>27107</v>
      </c>
      <c r="B110" s="77" t="s">
        <v>965</v>
      </c>
      <c r="C110" s="78" t="s">
        <v>498</v>
      </c>
      <c r="D110" s="78" t="s">
        <v>922</v>
      </c>
      <c r="E110" s="67" t="s">
        <v>429</v>
      </c>
    </row>
    <row r="111" spans="1:5" ht="13.5">
      <c r="A111" s="92">
        <v>27108</v>
      </c>
      <c r="B111" s="77" t="s">
        <v>966</v>
      </c>
      <c r="C111" s="78" t="s">
        <v>962</v>
      </c>
      <c r="D111" s="78" t="s">
        <v>922</v>
      </c>
      <c r="E111" s="67"/>
    </row>
    <row r="112" spans="1:5" ht="13.5">
      <c r="A112" s="92">
        <v>27109</v>
      </c>
      <c r="B112" s="77" t="s">
        <v>967</v>
      </c>
      <c r="C112" s="78">
        <v>3</v>
      </c>
      <c r="D112" s="78" t="s">
        <v>925</v>
      </c>
      <c r="E112" s="67" t="s">
        <v>141</v>
      </c>
    </row>
    <row r="113" spans="1:5" ht="13.5">
      <c r="A113" s="92">
        <v>27110</v>
      </c>
      <c r="B113" s="77" t="s">
        <v>98</v>
      </c>
      <c r="C113" s="78">
        <v>3</v>
      </c>
      <c r="D113" s="78" t="s">
        <v>925</v>
      </c>
      <c r="E113" s="67" t="s">
        <v>142</v>
      </c>
    </row>
    <row r="114" spans="1:5" ht="13.5">
      <c r="A114" s="92">
        <v>27111</v>
      </c>
      <c r="B114" s="77" t="s">
        <v>968</v>
      </c>
      <c r="C114" s="78">
        <v>3</v>
      </c>
      <c r="D114" s="78" t="s">
        <v>925</v>
      </c>
      <c r="E114" s="67" t="s">
        <v>99</v>
      </c>
    </row>
    <row r="115" spans="1:5" ht="13.5">
      <c r="A115" s="92">
        <v>27112</v>
      </c>
      <c r="B115" s="77" t="s">
        <v>969</v>
      </c>
      <c r="C115" s="78" t="s">
        <v>933</v>
      </c>
      <c r="D115" s="78" t="s">
        <v>925</v>
      </c>
      <c r="E115" s="67" t="s">
        <v>143</v>
      </c>
    </row>
    <row r="116" spans="1:5" ht="13.5">
      <c r="A116" s="92">
        <v>27113</v>
      </c>
      <c r="B116" s="77" t="s">
        <v>970</v>
      </c>
      <c r="C116" s="78" t="s">
        <v>933</v>
      </c>
      <c r="D116" s="78" t="s">
        <v>925</v>
      </c>
      <c r="E116" s="67" t="s">
        <v>144</v>
      </c>
    </row>
    <row r="117" spans="1:5" ht="13.5">
      <c r="A117" s="92">
        <v>27114</v>
      </c>
      <c r="B117" s="77" t="s">
        <v>971</v>
      </c>
      <c r="C117" s="78" t="s">
        <v>922</v>
      </c>
      <c r="D117" s="78" t="s">
        <v>922</v>
      </c>
      <c r="E117" s="67" t="s">
        <v>972</v>
      </c>
    </row>
    <row r="118" spans="1:5" ht="13.5">
      <c r="A118" s="92">
        <v>27115</v>
      </c>
      <c r="B118" s="77" t="s">
        <v>973</v>
      </c>
      <c r="C118" s="78" t="s">
        <v>922</v>
      </c>
      <c r="D118" s="78" t="s">
        <v>922</v>
      </c>
      <c r="E118" s="67" t="s">
        <v>430</v>
      </c>
    </row>
    <row r="119" spans="1:5" ht="13.5">
      <c r="A119" s="92">
        <v>27116</v>
      </c>
      <c r="B119" s="77" t="s">
        <v>974</v>
      </c>
      <c r="C119" s="78" t="s">
        <v>922</v>
      </c>
      <c r="D119" s="78" t="s">
        <v>922</v>
      </c>
      <c r="E119" s="67" t="s">
        <v>323</v>
      </c>
    </row>
    <row r="120" spans="1:5" ht="13.5">
      <c r="A120" s="92">
        <v>27117</v>
      </c>
      <c r="B120" s="77" t="s">
        <v>975</v>
      </c>
      <c r="C120" s="78" t="s">
        <v>922</v>
      </c>
      <c r="D120" s="78" t="s">
        <v>922</v>
      </c>
      <c r="E120" s="67" t="s">
        <v>324</v>
      </c>
    </row>
    <row r="121" spans="1:5" ht="27">
      <c r="A121" s="92">
        <v>27118</v>
      </c>
      <c r="B121" s="93" t="s">
        <v>100</v>
      </c>
      <c r="C121" s="78">
        <v>1</v>
      </c>
      <c r="D121" s="78" t="s">
        <v>925</v>
      </c>
      <c r="E121" s="67" t="s">
        <v>90</v>
      </c>
    </row>
    <row r="122" spans="1:5" ht="13.5">
      <c r="A122" s="92">
        <v>27119</v>
      </c>
      <c r="B122" s="77" t="s">
        <v>101</v>
      </c>
      <c r="C122" s="78" t="s">
        <v>927</v>
      </c>
      <c r="D122" s="78" t="s">
        <v>928</v>
      </c>
      <c r="E122" s="67"/>
    </row>
    <row r="123" spans="1:5" ht="13.5">
      <c r="A123" s="92">
        <v>27120</v>
      </c>
      <c r="B123" s="77" t="s">
        <v>102</v>
      </c>
      <c r="C123" s="78" t="s">
        <v>927</v>
      </c>
      <c r="D123" s="78" t="s">
        <v>928</v>
      </c>
      <c r="E123" s="67"/>
    </row>
    <row r="124" spans="1:5" ht="13.5">
      <c r="A124" s="92">
        <v>27121</v>
      </c>
      <c r="B124" s="93" t="s">
        <v>103</v>
      </c>
      <c r="C124" s="78" t="s">
        <v>927</v>
      </c>
      <c r="D124" s="78" t="s">
        <v>928</v>
      </c>
      <c r="E124" s="67"/>
    </row>
    <row r="125" spans="1:5" ht="27">
      <c r="A125" s="92">
        <v>27122</v>
      </c>
      <c r="B125" s="93" t="s">
        <v>104</v>
      </c>
      <c r="C125" s="78">
        <v>1</v>
      </c>
      <c r="D125" s="78" t="s">
        <v>925</v>
      </c>
      <c r="E125" s="67" t="s">
        <v>90</v>
      </c>
    </row>
    <row r="126" spans="1:5" ht="13.5">
      <c r="A126" s="92">
        <v>27123</v>
      </c>
      <c r="B126" s="77" t="s">
        <v>976</v>
      </c>
      <c r="C126" s="78" t="s">
        <v>927</v>
      </c>
      <c r="D126" s="78" t="s">
        <v>928</v>
      </c>
      <c r="E126" s="67"/>
    </row>
    <row r="127" spans="1:5" ht="27">
      <c r="A127" s="92">
        <v>27124</v>
      </c>
      <c r="B127" s="93" t="s">
        <v>105</v>
      </c>
      <c r="C127" s="78">
        <v>1</v>
      </c>
      <c r="D127" s="78" t="s">
        <v>925</v>
      </c>
      <c r="E127" s="67" t="s">
        <v>358</v>
      </c>
    </row>
    <row r="128" spans="1:5" ht="13.5">
      <c r="A128" s="92">
        <v>27125</v>
      </c>
      <c r="B128" s="77" t="s">
        <v>106</v>
      </c>
      <c r="C128" s="78" t="s">
        <v>927</v>
      </c>
      <c r="D128" s="78" t="s">
        <v>928</v>
      </c>
      <c r="E128" s="67"/>
    </row>
    <row r="129" spans="1:5" ht="13.5">
      <c r="A129" s="92">
        <v>27126</v>
      </c>
      <c r="B129" s="77" t="s">
        <v>977</v>
      </c>
      <c r="C129" s="78" t="s">
        <v>927</v>
      </c>
      <c r="D129" s="78" t="s">
        <v>928</v>
      </c>
      <c r="E129" s="67"/>
    </row>
    <row r="130" spans="1:5" ht="13.5">
      <c r="A130" s="92">
        <v>27127</v>
      </c>
      <c r="B130" s="77" t="s">
        <v>978</v>
      </c>
      <c r="C130" s="78">
        <v>8</v>
      </c>
      <c r="D130" s="78" t="s">
        <v>928</v>
      </c>
      <c r="E130" s="67" t="s">
        <v>107</v>
      </c>
    </row>
    <row r="131" spans="1:5" ht="13.5">
      <c r="A131" s="92">
        <v>27128</v>
      </c>
      <c r="B131" s="77" t="s">
        <v>979</v>
      </c>
      <c r="C131" s="78" t="s">
        <v>927</v>
      </c>
      <c r="D131" s="78" t="s">
        <v>928</v>
      </c>
      <c r="E131" s="67" t="s">
        <v>145</v>
      </c>
    </row>
    <row r="132" spans="1:5" ht="13.5">
      <c r="A132" s="92">
        <v>27129</v>
      </c>
      <c r="B132" s="77" t="s">
        <v>980</v>
      </c>
      <c r="C132" s="78" t="s">
        <v>927</v>
      </c>
      <c r="D132" s="78" t="s">
        <v>928</v>
      </c>
      <c r="E132" s="67" t="s">
        <v>146</v>
      </c>
    </row>
    <row r="133" spans="1:5" ht="13.5">
      <c r="A133" s="92">
        <v>27130</v>
      </c>
      <c r="B133" s="77" t="s">
        <v>981</v>
      </c>
      <c r="C133" s="78" t="s">
        <v>927</v>
      </c>
      <c r="D133" s="78" t="s">
        <v>928</v>
      </c>
      <c r="E133" s="67" t="s">
        <v>147</v>
      </c>
    </row>
    <row r="134" spans="1:5" ht="13.5">
      <c r="A134" s="92">
        <v>27131</v>
      </c>
      <c r="B134" s="77" t="s">
        <v>499</v>
      </c>
      <c r="C134" s="78">
        <v>8</v>
      </c>
      <c r="D134" s="78" t="s">
        <v>928</v>
      </c>
      <c r="E134" s="67"/>
    </row>
    <row r="135" spans="1:5" ht="13.5">
      <c r="A135" s="92">
        <v>27132</v>
      </c>
      <c r="B135" s="77" t="s">
        <v>108</v>
      </c>
      <c r="C135" s="78">
        <v>3</v>
      </c>
      <c r="D135" s="78">
        <v>9</v>
      </c>
      <c r="E135" s="67" t="s">
        <v>431</v>
      </c>
    </row>
    <row r="136" spans="1:5" ht="13.5">
      <c r="A136" s="92">
        <v>27133</v>
      </c>
      <c r="B136" s="77" t="s">
        <v>109</v>
      </c>
      <c r="C136" s="78" t="s">
        <v>933</v>
      </c>
      <c r="D136" s="78" t="s">
        <v>925</v>
      </c>
      <c r="E136" s="67" t="s">
        <v>982</v>
      </c>
    </row>
    <row r="137" spans="1:5" ht="13.5">
      <c r="A137" s="92">
        <v>27134</v>
      </c>
      <c r="B137" s="77" t="s">
        <v>983</v>
      </c>
      <c r="C137" s="78" t="s">
        <v>933</v>
      </c>
      <c r="D137" s="78" t="s">
        <v>925</v>
      </c>
      <c r="E137" s="67" t="s">
        <v>984</v>
      </c>
    </row>
    <row r="138" spans="1:5" ht="13.5">
      <c r="A138" s="92">
        <v>27135</v>
      </c>
      <c r="B138" s="77" t="s">
        <v>985</v>
      </c>
      <c r="C138" s="78">
        <v>1</v>
      </c>
      <c r="D138" s="78" t="s">
        <v>925</v>
      </c>
      <c r="E138" s="67" t="s">
        <v>148</v>
      </c>
    </row>
    <row r="139" spans="1:5" ht="13.5">
      <c r="A139" s="92">
        <v>27136</v>
      </c>
      <c r="B139" s="77" t="s">
        <v>987</v>
      </c>
      <c r="C139" s="78" t="s">
        <v>962</v>
      </c>
      <c r="D139" s="78" t="s">
        <v>922</v>
      </c>
      <c r="E139" s="67" t="s">
        <v>988</v>
      </c>
    </row>
    <row r="140" spans="1:5" ht="13.5">
      <c r="A140" s="92">
        <v>27137</v>
      </c>
      <c r="B140" s="77" t="s">
        <v>989</v>
      </c>
      <c r="C140" s="78" t="s">
        <v>962</v>
      </c>
      <c r="D140" s="78" t="s">
        <v>922</v>
      </c>
      <c r="E140" s="67" t="s">
        <v>87</v>
      </c>
    </row>
    <row r="141" spans="1:5" ht="13.5">
      <c r="A141" s="92">
        <v>27138</v>
      </c>
      <c r="B141" s="77" t="s">
        <v>500</v>
      </c>
      <c r="C141" s="78" t="s">
        <v>933</v>
      </c>
      <c r="D141" s="78" t="s">
        <v>925</v>
      </c>
      <c r="E141" s="67" t="s">
        <v>149</v>
      </c>
    </row>
    <row r="142" spans="1:5" ht="13.5">
      <c r="A142" s="92">
        <v>27139</v>
      </c>
      <c r="B142" s="77" t="s">
        <v>990</v>
      </c>
      <c r="C142" s="78">
        <v>10</v>
      </c>
      <c r="D142" s="78" t="s">
        <v>925</v>
      </c>
      <c r="E142" s="67" t="s">
        <v>110</v>
      </c>
    </row>
    <row r="143" spans="1:5" ht="13.5">
      <c r="A143" s="92">
        <v>27140</v>
      </c>
      <c r="B143" s="77" t="s">
        <v>991</v>
      </c>
      <c r="C143" s="78">
        <v>10</v>
      </c>
      <c r="D143" s="78" t="s">
        <v>925</v>
      </c>
      <c r="E143" s="67" t="s">
        <v>111</v>
      </c>
    </row>
    <row r="144" spans="1:5" ht="27">
      <c r="A144" s="92">
        <v>27141</v>
      </c>
      <c r="B144" s="77" t="s">
        <v>992</v>
      </c>
      <c r="C144" s="78" t="s">
        <v>933</v>
      </c>
      <c r="D144" s="78" t="s">
        <v>925</v>
      </c>
      <c r="E144" s="67" t="s">
        <v>112</v>
      </c>
    </row>
    <row r="145" spans="1:5" ht="13.5">
      <c r="A145" s="92">
        <v>27142</v>
      </c>
      <c r="B145" s="77" t="s">
        <v>993</v>
      </c>
      <c r="C145" s="78" t="s">
        <v>927</v>
      </c>
      <c r="D145" s="78" t="s">
        <v>922</v>
      </c>
      <c r="E145" s="67" t="s">
        <v>113</v>
      </c>
    </row>
    <row r="146" spans="1:5" ht="13.5">
      <c r="A146" s="92">
        <v>27143</v>
      </c>
      <c r="B146" s="77" t="s">
        <v>994</v>
      </c>
      <c r="C146" s="78" t="s">
        <v>927</v>
      </c>
      <c r="D146" s="78" t="s">
        <v>922</v>
      </c>
      <c r="E146" s="67" t="s">
        <v>114</v>
      </c>
    </row>
    <row r="147" spans="1:5" ht="13.5">
      <c r="A147" s="92">
        <v>27144</v>
      </c>
      <c r="B147" s="77" t="s">
        <v>150</v>
      </c>
      <c r="C147" s="78" t="s">
        <v>936</v>
      </c>
      <c r="D147" s="78" t="s">
        <v>925</v>
      </c>
      <c r="E147" s="67" t="s">
        <v>326</v>
      </c>
    </row>
    <row r="148" spans="1:5" ht="13.5">
      <c r="A148" s="92">
        <v>27145</v>
      </c>
      <c r="B148" s="77" t="s">
        <v>151</v>
      </c>
      <c r="C148" s="78" t="s">
        <v>936</v>
      </c>
      <c r="D148" s="78" t="s">
        <v>925</v>
      </c>
      <c r="E148" s="67" t="s">
        <v>327</v>
      </c>
    </row>
    <row r="149" spans="1:5" ht="13.5">
      <c r="A149" s="92">
        <v>27146</v>
      </c>
      <c r="B149" s="77" t="s">
        <v>152</v>
      </c>
      <c r="C149" s="78" t="s">
        <v>936</v>
      </c>
      <c r="D149" s="78" t="s">
        <v>925</v>
      </c>
      <c r="E149" s="67" t="s">
        <v>328</v>
      </c>
    </row>
    <row r="150" spans="1:5" ht="13.5">
      <c r="A150" s="92">
        <v>27147</v>
      </c>
      <c r="B150" s="77" t="s">
        <v>153</v>
      </c>
      <c r="C150" s="78" t="s">
        <v>936</v>
      </c>
      <c r="D150" s="78" t="s">
        <v>925</v>
      </c>
      <c r="E150" s="67" t="s">
        <v>432</v>
      </c>
    </row>
    <row r="151" spans="1:5" ht="13.5">
      <c r="A151" s="92">
        <v>27148</v>
      </c>
      <c r="B151" s="77" t="s">
        <v>115</v>
      </c>
      <c r="C151" s="78">
        <v>35</v>
      </c>
      <c r="D151" s="78" t="s">
        <v>925</v>
      </c>
      <c r="E151" s="67" t="s">
        <v>433</v>
      </c>
    </row>
    <row r="152" spans="1:5" ht="13.5">
      <c r="A152" s="92">
        <v>27149</v>
      </c>
      <c r="B152" s="77" t="s">
        <v>116</v>
      </c>
      <c r="C152" s="78" t="s">
        <v>962</v>
      </c>
      <c r="D152" s="78" t="s">
        <v>922</v>
      </c>
      <c r="E152" s="67"/>
    </row>
    <row r="153" spans="1:5" ht="13.5">
      <c r="A153" s="92">
        <v>27150</v>
      </c>
      <c r="B153" s="77" t="s">
        <v>117</v>
      </c>
      <c r="C153" s="78">
        <v>3</v>
      </c>
      <c r="D153" s="78" t="s">
        <v>925</v>
      </c>
      <c r="E153" s="67" t="s">
        <v>359</v>
      </c>
    </row>
    <row r="154" spans="1:5" ht="13.5">
      <c r="A154" s="92">
        <v>27151</v>
      </c>
      <c r="B154" s="81" t="s">
        <v>501</v>
      </c>
      <c r="C154" s="234">
        <v>10</v>
      </c>
      <c r="D154" s="234" t="s">
        <v>857</v>
      </c>
      <c r="E154" s="67" t="s">
        <v>434</v>
      </c>
    </row>
    <row r="155" spans="1:5" ht="13.5">
      <c r="A155" s="92">
        <v>27152</v>
      </c>
      <c r="B155" s="77" t="s">
        <v>118</v>
      </c>
      <c r="C155" s="78" t="s">
        <v>936</v>
      </c>
      <c r="D155" s="78" t="s">
        <v>925</v>
      </c>
      <c r="E155" s="67" t="s">
        <v>798</v>
      </c>
    </row>
    <row r="156" spans="1:5" ht="13.5">
      <c r="A156" s="92">
        <v>27153</v>
      </c>
      <c r="B156" s="77" t="s">
        <v>119</v>
      </c>
      <c r="C156" s="78" t="s">
        <v>936</v>
      </c>
      <c r="D156" s="78" t="s">
        <v>925</v>
      </c>
      <c r="E156" s="67" t="s">
        <v>799</v>
      </c>
    </row>
    <row r="157" spans="1:5" ht="13.5">
      <c r="A157" s="92">
        <v>27154</v>
      </c>
      <c r="B157" s="77" t="s">
        <v>120</v>
      </c>
      <c r="C157" s="78" t="s">
        <v>936</v>
      </c>
      <c r="D157" s="78" t="s">
        <v>925</v>
      </c>
      <c r="E157" s="67" t="s">
        <v>806</v>
      </c>
    </row>
    <row r="158" spans="1:5" ht="13.5">
      <c r="A158" s="92">
        <v>27155</v>
      </c>
      <c r="B158" s="77" t="s">
        <v>121</v>
      </c>
      <c r="C158" s="78" t="s">
        <v>936</v>
      </c>
      <c r="D158" s="78" t="s">
        <v>925</v>
      </c>
      <c r="E158" s="67" t="s">
        <v>807</v>
      </c>
    </row>
    <row r="159" spans="1:5" ht="13.5">
      <c r="A159" s="92">
        <v>27156</v>
      </c>
      <c r="B159" s="77" t="s">
        <v>122</v>
      </c>
      <c r="C159" s="78">
        <v>35</v>
      </c>
      <c r="D159" s="78" t="s">
        <v>925</v>
      </c>
      <c r="E159" s="67" t="s">
        <v>808</v>
      </c>
    </row>
    <row r="160" spans="1:5" ht="27">
      <c r="A160" s="92">
        <v>27157</v>
      </c>
      <c r="B160" s="93" t="s">
        <v>123</v>
      </c>
      <c r="C160" s="78">
        <v>35</v>
      </c>
      <c r="D160" s="78" t="s">
        <v>925</v>
      </c>
      <c r="E160" s="67" t="s">
        <v>809</v>
      </c>
    </row>
    <row r="161" spans="1:7" ht="13.5">
      <c r="A161" s="92">
        <v>27158</v>
      </c>
      <c r="B161" s="77" t="s">
        <v>124</v>
      </c>
      <c r="C161" s="78">
        <v>50</v>
      </c>
      <c r="D161" s="78" t="s">
        <v>938</v>
      </c>
      <c r="E161" s="67" t="s">
        <v>365</v>
      </c>
      <c r="G161" s="94"/>
    </row>
    <row r="162" spans="1:7" ht="13.5">
      <c r="A162" s="92">
        <v>27159</v>
      </c>
      <c r="B162" s="77" t="s">
        <v>125</v>
      </c>
      <c r="C162" s="78">
        <v>13</v>
      </c>
      <c r="D162" s="78" t="s">
        <v>925</v>
      </c>
      <c r="E162" s="67" t="s">
        <v>365</v>
      </c>
      <c r="G162" s="94"/>
    </row>
    <row r="163" spans="1:7" ht="13.5">
      <c r="A163" s="92">
        <v>27160</v>
      </c>
      <c r="B163" s="86" t="s">
        <v>154</v>
      </c>
      <c r="C163" s="200" t="s">
        <v>930</v>
      </c>
      <c r="D163" s="200" t="s">
        <v>925</v>
      </c>
      <c r="E163" s="90" t="s">
        <v>155</v>
      </c>
      <c r="G163" s="94"/>
    </row>
    <row r="164" spans="1:7" ht="13.5">
      <c r="A164" s="92">
        <v>27161</v>
      </c>
      <c r="B164" s="86" t="s">
        <v>156</v>
      </c>
      <c r="C164" s="200" t="s">
        <v>927</v>
      </c>
      <c r="D164" s="200" t="s">
        <v>925</v>
      </c>
      <c r="E164" s="90" t="s">
        <v>156</v>
      </c>
      <c r="G164" s="94"/>
    </row>
    <row r="165" spans="1:5" ht="13.5">
      <c r="A165" s="92">
        <v>27162</v>
      </c>
      <c r="B165" s="86" t="s">
        <v>157</v>
      </c>
      <c r="C165" s="200" t="s">
        <v>930</v>
      </c>
      <c r="D165" s="200" t="s">
        <v>925</v>
      </c>
      <c r="E165" s="90" t="s">
        <v>158</v>
      </c>
    </row>
    <row r="166" spans="1:5" ht="13.5">
      <c r="A166" s="92">
        <v>27163</v>
      </c>
      <c r="B166" s="86" t="s">
        <v>159</v>
      </c>
      <c r="C166" s="200" t="s">
        <v>927</v>
      </c>
      <c r="D166" s="200" t="s">
        <v>925</v>
      </c>
      <c r="E166" s="90" t="s">
        <v>159</v>
      </c>
    </row>
    <row r="167" spans="1:5" ht="13.5">
      <c r="A167" s="92">
        <v>27164</v>
      </c>
      <c r="B167" s="86" t="s">
        <v>160</v>
      </c>
      <c r="C167" s="200">
        <v>23</v>
      </c>
      <c r="D167" s="200" t="s">
        <v>925</v>
      </c>
      <c r="E167" s="90" t="s">
        <v>366</v>
      </c>
    </row>
    <row r="168" spans="1:5" ht="13.5">
      <c r="A168" s="92">
        <v>27165</v>
      </c>
      <c r="B168" s="86" t="s">
        <v>161</v>
      </c>
      <c r="C168" s="200">
        <v>23</v>
      </c>
      <c r="D168" s="200" t="s">
        <v>925</v>
      </c>
      <c r="E168" s="90" t="s">
        <v>810</v>
      </c>
    </row>
    <row r="169" spans="1:5" ht="13.5">
      <c r="A169" s="92">
        <v>27166</v>
      </c>
      <c r="B169" s="86" t="s">
        <v>162</v>
      </c>
      <c r="C169" s="200">
        <v>6</v>
      </c>
      <c r="D169" s="200">
        <v>9</v>
      </c>
      <c r="E169" s="90" t="s">
        <v>752</v>
      </c>
    </row>
    <row r="170" spans="1:5" ht="13.5">
      <c r="A170" s="92">
        <v>27167</v>
      </c>
      <c r="B170" s="86" t="s">
        <v>502</v>
      </c>
      <c r="C170" s="200" t="s">
        <v>927</v>
      </c>
      <c r="D170" s="200" t="s">
        <v>928</v>
      </c>
      <c r="E170" s="90" t="s">
        <v>503</v>
      </c>
    </row>
    <row r="171" spans="1:5" ht="13.5">
      <c r="A171" s="92">
        <v>27168</v>
      </c>
      <c r="B171" s="86" t="s">
        <v>504</v>
      </c>
      <c r="C171" s="200" t="s">
        <v>927</v>
      </c>
      <c r="D171" s="200" t="s">
        <v>928</v>
      </c>
      <c r="E171" s="90" t="s">
        <v>505</v>
      </c>
    </row>
    <row r="172" spans="1:5" ht="13.5">
      <c r="A172" s="92">
        <v>27169</v>
      </c>
      <c r="B172" s="86" t="s">
        <v>506</v>
      </c>
      <c r="C172" s="200">
        <v>1</v>
      </c>
      <c r="D172" s="200" t="s">
        <v>753</v>
      </c>
      <c r="E172" s="90" t="s">
        <v>754</v>
      </c>
    </row>
    <row r="173" spans="1:5" ht="13.5">
      <c r="A173" s="92">
        <v>27170</v>
      </c>
      <c r="B173" s="86" t="s">
        <v>507</v>
      </c>
      <c r="C173" s="200" t="s">
        <v>927</v>
      </c>
      <c r="D173" s="200" t="s">
        <v>928</v>
      </c>
      <c r="E173" s="90" t="s">
        <v>508</v>
      </c>
    </row>
    <row r="174" spans="1:5" ht="13.5">
      <c r="A174" s="92">
        <v>27171</v>
      </c>
      <c r="B174" s="86" t="s">
        <v>509</v>
      </c>
      <c r="C174" s="200" t="s">
        <v>927</v>
      </c>
      <c r="D174" s="200" t="s">
        <v>928</v>
      </c>
      <c r="E174" s="90" t="s">
        <v>508</v>
      </c>
    </row>
    <row r="175" spans="1:5" ht="13.5">
      <c r="A175" s="92">
        <v>27172</v>
      </c>
      <c r="B175" s="86" t="s">
        <v>163</v>
      </c>
      <c r="C175" s="200">
        <v>6</v>
      </c>
      <c r="D175" s="200">
        <v>9</v>
      </c>
      <c r="E175" s="90" t="s">
        <v>745</v>
      </c>
    </row>
    <row r="176" spans="1:5" ht="13.5">
      <c r="A176" s="92">
        <v>27173</v>
      </c>
      <c r="B176" s="86" t="s">
        <v>164</v>
      </c>
      <c r="C176" s="200">
        <v>4</v>
      </c>
      <c r="D176" s="200">
        <v>9</v>
      </c>
      <c r="E176" s="90" t="s">
        <v>746</v>
      </c>
    </row>
    <row r="177" spans="1:5" ht="13.5">
      <c r="A177" s="92">
        <v>27174</v>
      </c>
      <c r="B177" s="86" t="s">
        <v>165</v>
      </c>
      <c r="C177" s="200">
        <v>3</v>
      </c>
      <c r="D177" s="200">
        <v>9</v>
      </c>
      <c r="E177" s="90" t="s">
        <v>747</v>
      </c>
    </row>
    <row r="178" spans="1:5" ht="13.5">
      <c r="A178" s="92">
        <v>27175</v>
      </c>
      <c r="B178" s="86" t="s">
        <v>166</v>
      </c>
      <c r="C178" s="200">
        <v>1</v>
      </c>
      <c r="D178" s="200">
        <v>9</v>
      </c>
      <c r="E178" s="90" t="s">
        <v>748</v>
      </c>
    </row>
    <row r="179" spans="1:5" ht="13.5">
      <c r="A179" s="92">
        <v>27176</v>
      </c>
      <c r="B179" s="86" t="s">
        <v>167</v>
      </c>
      <c r="C179" s="200">
        <v>7</v>
      </c>
      <c r="D179" s="200">
        <v>9</v>
      </c>
      <c r="E179" s="90" t="s">
        <v>749</v>
      </c>
    </row>
    <row r="180" spans="1:5" ht="13.5">
      <c r="A180" s="92">
        <v>27177</v>
      </c>
      <c r="B180" s="86" t="s">
        <v>168</v>
      </c>
      <c r="C180" s="200">
        <v>35</v>
      </c>
      <c r="D180" s="200" t="s">
        <v>925</v>
      </c>
      <c r="E180" s="90" t="s">
        <v>750</v>
      </c>
    </row>
    <row r="181" spans="1:5" ht="13.5">
      <c r="A181" s="92">
        <v>27178</v>
      </c>
      <c r="B181" s="86" t="s">
        <v>171</v>
      </c>
      <c r="C181" s="200">
        <v>2</v>
      </c>
      <c r="D181" s="200" t="s">
        <v>925</v>
      </c>
      <c r="E181" s="90" t="s">
        <v>828</v>
      </c>
    </row>
    <row r="182" spans="1:5" ht="13.5">
      <c r="A182" s="92">
        <v>27179</v>
      </c>
      <c r="B182" s="86" t="s">
        <v>169</v>
      </c>
      <c r="C182" s="200">
        <v>20</v>
      </c>
      <c r="D182" s="200" t="s">
        <v>925</v>
      </c>
      <c r="E182" s="90" t="s">
        <v>829</v>
      </c>
    </row>
    <row r="183" spans="1:5" ht="13.5">
      <c r="A183" s="92">
        <v>27180</v>
      </c>
      <c r="B183" s="86" t="s">
        <v>510</v>
      </c>
      <c r="C183" s="200">
        <v>13</v>
      </c>
      <c r="D183" s="200">
        <v>9</v>
      </c>
      <c r="E183" s="90" t="s">
        <v>704</v>
      </c>
    </row>
    <row r="184" spans="1:5" ht="13.5">
      <c r="A184" s="92">
        <v>27181</v>
      </c>
      <c r="B184" s="86" t="s">
        <v>511</v>
      </c>
      <c r="C184" s="200">
        <v>13</v>
      </c>
      <c r="D184" s="200">
        <v>9</v>
      </c>
      <c r="E184" s="238" t="s">
        <v>705</v>
      </c>
    </row>
    <row r="185" spans="1:5" ht="13.5">
      <c r="A185" s="92">
        <v>27182</v>
      </c>
      <c r="B185" s="86" t="s">
        <v>170</v>
      </c>
      <c r="C185" s="200">
        <v>13</v>
      </c>
      <c r="D185" s="200">
        <v>9</v>
      </c>
      <c r="E185" s="90" t="s">
        <v>512</v>
      </c>
    </row>
    <row r="186" spans="1:5" ht="13.5">
      <c r="A186" s="92">
        <v>27183</v>
      </c>
      <c r="B186" s="86" t="s">
        <v>513</v>
      </c>
      <c r="C186" s="200">
        <v>13</v>
      </c>
      <c r="D186" s="200">
        <v>9</v>
      </c>
      <c r="E186" s="90" t="s">
        <v>706</v>
      </c>
    </row>
    <row r="187" spans="1:5" ht="13.5">
      <c r="A187" s="92">
        <v>27184</v>
      </c>
      <c r="B187" s="86" t="s">
        <v>514</v>
      </c>
      <c r="C187" s="200">
        <v>13</v>
      </c>
      <c r="D187" s="200">
        <v>9</v>
      </c>
      <c r="E187" s="90" t="s">
        <v>515</v>
      </c>
    </row>
    <row r="188" spans="1:5" ht="13.5">
      <c r="A188" s="92">
        <v>27185</v>
      </c>
      <c r="B188" s="86" t="s">
        <v>516</v>
      </c>
      <c r="C188" s="200">
        <v>13</v>
      </c>
      <c r="D188" s="200">
        <v>9</v>
      </c>
      <c r="E188" s="90" t="s">
        <v>707</v>
      </c>
    </row>
    <row r="189" spans="1:5" ht="27">
      <c r="A189" s="92">
        <v>27186</v>
      </c>
      <c r="B189" s="86" t="s">
        <v>755</v>
      </c>
      <c r="C189" s="200">
        <v>8</v>
      </c>
      <c r="D189" s="200" t="s">
        <v>329</v>
      </c>
      <c r="E189" s="90" t="s">
        <v>435</v>
      </c>
    </row>
    <row r="190" spans="1:5" ht="13.5">
      <c r="A190" s="92">
        <v>27187</v>
      </c>
      <c r="B190" s="86" t="s">
        <v>517</v>
      </c>
      <c r="C190" s="200">
        <v>6</v>
      </c>
      <c r="D190" s="200">
        <v>9</v>
      </c>
      <c r="E190" s="90" t="s">
        <v>436</v>
      </c>
    </row>
    <row r="191" spans="1:5" ht="13.5">
      <c r="A191" s="92">
        <v>27188</v>
      </c>
      <c r="B191" s="86" t="s">
        <v>172</v>
      </c>
      <c r="C191" s="200">
        <v>23</v>
      </c>
      <c r="D191" s="200" t="s">
        <v>925</v>
      </c>
      <c r="E191" s="90" t="s">
        <v>437</v>
      </c>
    </row>
    <row r="192" spans="1:5" ht="13.5">
      <c r="A192" s="92">
        <v>27189</v>
      </c>
      <c r="B192" s="86" t="s">
        <v>173</v>
      </c>
      <c r="C192" s="200">
        <v>20</v>
      </c>
      <c r="D192" s="200" t="s">
        <v>925</v>
      </c>
      <c r="E192" s="90" t="s">
        <v>751</v>
      </c>
    </row>
    <row r="193" spans="1:5" ht="13.5">
      <c r="A193" s="92">
        <v>27190</v>
      </c>
      <c r="B193" s="86" t="s">
        <v>174</v>
      </c>
      <c r="C193" s="200">
        <v>2</v>
      </c>
      <c r="D193" s="200" t="s">
        <v>925</v>
      </c>
      <c r="E193" s="90" t="s">
        <v>830</v>
      </c>
    </row>
    <row r="194" spans="1:5" ht="13.5">
      <c r="A194" s="92">
        <v>27191</v>
      </c>
      <c r="B194" s="86" t="s">
        <v>518</v>
      </c>
      <c r="C194" s="200">
        <v>2</v>
      </c>
      <c r="D194" s="200" t="s">
        <v>925</v>
      </c>
      <c r="E194" s="90" t="s">
        <v>175</v>
      </c>
    </row>
    <row r="195" spans="1:5" ht="13.5">
      <c r="A195" s="92">
        <v>27192</v>
      </c>
      <c r="B195" s="86" t="s">
        <v>176</v>
      </c>
      <c r="C195" s="200">
        <v>1</v>
      </c>
      <c r="D195" s="200" t="s">
        <v>753</v>
      </c>
      <c r="E195" s="90" t="s">
        <v>519</v>
      </c>
    </row>
    <row r="196" spans="1:5" ht="13.5">
      <c r="A196" s="92">
        <v>27193</v>
      </c>
      <c r="B196" s="86" t="s">
        <v>520</v>
      </c>
      <c r="C196" s="200">
        <v>8</v>
      </c>
      <c r="D196" s="200" t="s">
        <v>756</v>
      </c>
      <c r="E196" s="90" t="s">
        <v>831</v>
      </c>
    </row>
    <row r="197" spans="1:5" ht="13.5">
      <c r="A197" s="92">
        <v>27194</v>
      </c>
      <c r="B197" s="86" t="s">
        <v>521</v>
      </c>
      <c r="C197" s="200">
        <v>13</v>
      </c>
      <c r="D197" s="200">
        <v>9</v>
      </c>
      <c r="E197" s="90" t="s">
        <v>832</v>
      </c>
    </row>
    <row r="198" spans="1:5" ht="13.5">
      <c r="A198" s="92">
        <v>27195</v>
      </c>
      <c r="B198" s="86" t="s">
        <v>522</v>
      </c>
      <c r="C198" s="200">
        <v>1</v>
      </c>
      <c r="D198" s="200" t="s">
        <v>304</v>
      </c>
      <c r="E198" s="90" t="s">
        <v>404</v>
      </c>
    </row>
    <row r="199" spans="1:5" ht="13.5">
      <c r="A199" s="92">
        <v>27196</v>
      </c>
      <c r="B199" s="86" t="s">
        <v>523</v>
      </c>
      <c r="C199" s="200">
        <v>8</v>
      </c>
      <c r="D199" s="200" t="s">
        <v>405</v>
      </c>
      <c r="E199" s="90" t="s">
        <v>815</v>
      </c>
    </row>
    <row r="200" spans="1:5" ht="13.5">
      <c r="A200" s="92">
        <v>27197</v>
      </c>
      <c r="B200" s="86" t="s">
        <v>524</v>
      </c>
      <c r="C200" s="200">
        <v>13</v>
      </c>
      <c r="D200" s="200">
        <v>9</v>
      </c>
      <c r="E200" s="90" t="s">
        <v>438</v>
      </c>
    </row>
    <row r="201" spans="1:5" ht="13.5">
      <c r="A201" s="92">
        <v>27198</v>
      </c>
      <c r="B201" s="86" t="s">
        <v>177</v>
      </c>
      <c r="C201" s="200">
        <v>4</v>
      </c>
      <c r="D201" s="200">
        <v>9</v>
      </c>
      <c r="E201" s="238" t="s">
        <v>708</v>
      </c>
    </row>
    <row r="202" spans="1:5" ht="13.5">
      <c r="A202" s="92">
        <v>27199</v>
      </c>
      <c r="B202" s="86" t="s">
        <v>178</v>
      </c>
      <c r="C202" s="200">
        <v>4</v>
      </c>
      <c r="D202" s="200">
        <v>9</v>
      </c>
      <c r="E202" s="238" t="s">
        <v>709</v>
      </c>
    </row>
    <row r="203" spans="1:5" ht="13.5">
      <c r="A203" s="92">
        <v>27200</v>
      </c>
      <c r="B203" s="86" t="s">
        <v>179</v>
      </c>
      <c r="C203" s="200">
        <v>4</v>
      </c>
      <c r="D203" s="200">
        <v>9</v>
      </c>
      <c r="E203" s="238" t="s">
        <v>710</v>
      </c>
    </row>
    <row r="204" spans="1:5" ht="13.5">
      <c r="A204" s="92">
        <v>27201</v>
      </c>
      <c r="B204" s="86" t="s">
        <v>525</v>
      </c>
      <c r="C204" s="200">
        <v>9</v>
      </c>
      <c r="D204" s="200">
        <v>9</v>
      </c>
      <c r="E204" s="90" t="s">
        <v>757</v>
      </c>
    </row>
    <row r="205" spans="1:5" ht="13.5">
      <c r="A205" s="92">
        <v>27202</v>
      </c>
      <c r="B205" s="86" t="s">
        <v>526</v>
      </c>
      <c r="C205" s="200">
        <v>13</v>
      </c>
      <c r="D205" s="200">
        <v>9</v>
      </c>
      <c r="E205" s="238" t="s">
        <v>711</v>
      </c>
    </row>
    <row r="206" spans="1:5" ht="13.5">
      <c r="A206" s="92">
        <v>27203</v>
      </c>
      <c r="B206" s="86" t="s">
        <v>758</v>
      </c>
      <c r="C206" s="200">
        <v>13</v>
      </c>
      <c r="D206" s="200">
        <v>9</v>
      </c>
      <c r="E206" s="238" t="s">
        <v>712</v>
      </c>
    </row>
    <row r="207" spans="1:5" ht="13.5">
      <c r="A207" s="92">
        <v>27204</v>
      </c>
      <c r="B207" s="86" t="s">
        <v>759</v>
      </c>
      <c r="C207" s="200">
        <v>13</v>
      </c>
      <c r="D207" s="200">
        <v>9</v>
      </c>
      <c r="E207" s="238" t="s">
        <v>713</v>
      </c>
    </row>
    <row r="208" spans="1:5" ht="13.5">
      <c r="A208" s="92">
        <v>27205</v>
      </c>
      <c r="B208" s="86" t="s">
        <v>527</v>
      </c>
      <c r="C208" s="200">
        <v>13</v>
      </c>
      <c r="D208" s="200">
        <v>9</v>
      </c>
      <c r="E208" s="90" t="s">
        <v>528</v>
      </c>
    </row>
    <row r="209" spans="1:5" ht="13.5">
      <c r="A209" s="92">
        <v>27206</v>
      </c>
      <c r="B209" s="86" t="s">
        <v>529</v>
      </c>
      <c r="C209" s="200">
        <v>14</v>
      </c>
      <c r="D209" s="200">
        <v>9</v>
      </c>
      <c r="E209" s="90" t="s">
        <v>833</v>
      </c>
    </row>
    <row r="210" spans="1:5" ht="13.5">
      <c r="A210" s="92">
        <v>27207</v>
      </c>
      <c r="B210" s="86" t="s">
        <v>530</v>
      </c>
      <c r="C210" s="200">
        <v>8</v>
      </c>
      <c r="D210" s="200" t="s">
        <v>329</v>
      </c>
      <c r="E210" s="90" t="s">
        <v>531</v>
      </c>
    </row>
    <row r="211" spans="1:5" ht="13.5">
      <c r="A211" s="92">
        <v>27208</v>
      </c>
      <c r="B211" s="86" t="s">
        <v>532</v>
      </c>
      <c r="C211" s="200">
        <v>13</v>
      </c>
      <c r="D211" s="200">
        <v>9</v>
      </c>
      <c r="E211" s="90" t="s">
        <v>834</v>
      </c>
    </row>
    <row r="212" spans="1:5" ht="13.5">
      <c r="A212" s="92">
        <v>27209</v>
      </c>
      <c r="B212" s="86" t="s">
        <v>533</v>
      </c>
      <c r="C212" s="200">
        <v>13</v>
      </c>
      <c r="D212" s="200">
        <v>9</v>
      </c>
      <c r="E212" s="90" t="s">
        <v>835</v>
      </c>
    </row>
    <row r="213" spans="1:5" ht="13.5">
      <c r="A213" s="92">
        <v>27210</v>
      </c>
      <c r="B213" s="86" t="s">
        <v>534</v>
      </c>
      <c r="C213" s="200">
        <v>13</v>
      </c>
      <c r="D213" s="200">
        <v>9</v>
      </c>
      <c r="E213" s="238" t="s">
        <v>714</v>
      </c>
    </row>
    <row r="214" spans="1:5" ht="13.5">
      <c r="A214" s="92">
        <v>27211</v>
      </c>
      <c r="B214" s="86" t="s">
        <v>760</v>
      </c>
      <c r="C214" s="200">
        <v>13</v>
      </c>
      <c r="D214" s="200">
        <v>9</v>
      </c>
      <c r="E214" s="90" t="s">
        <v>439</v>
      </c>
    </row>
    <row r="215" spans="1:5" ht="13.5">
      <c r="A215" s="92">
        <v>27212</v>
      </c>
      <c r="B215" s="86" t="s">
        <v>535</v>
      </c>
      <c r="C215" s="200">
        <v>8</v>
      </c>
      <c r="D215" s="200" t="s">
        <v>761</v>
      </c>
      <c r="E215" s="90" t="s">
        <v>836</v>
      </c>
    </row>
    <row r="216" spans="1:5" ht="13.5">
      <c r="A216" s="92">
        <v>27213</v>
      </c>
      <c r="B216" s="86" t="s">
        <v>536</v>
      </c>
      <c r="C216" s="200">
        <v>14</v>
      </c>
      <c r="D216" s="200">
        <v>9</v>
      </c>
      <c r="E216" s="238" t="s">
        <v>715</v>
      </c>
    </row>
    <row r="217" spans="1:5" ht="13.5">
      <c r="A217" s="92">
        <v>27214</v>
      </c>
      <c r="B217" s="86" t="s">
        <v>537</v>
      </c>
      <c r="C217" s="200">
        <v>13</v>
      </c>
      <c r="D217" s="200">
        <v>9</v>
      </c>
      <c r="E217" s="238" t="s">
        <v>716</v>
      </c>
    </row>
    <row r="218" spans="1:5" ht="13.5">
      <c r="A218" s="92">
        <v>27215</v>
      </c>
      <c r="B218" s="86" t="s">
        <v>538</v>
      </c>
      <c r="C218" s="200">
        <v>13</v>
      </c>
      <c r="D218" s="200">
        <v>9</v>
      </c>
      <c r="E218" s="238" t="s">
        <v>717</v>
      </c>
    </row>
    <row r="219" spans="1:5" ht="13.5">
      <c r="A219" s="92">
        <v>27216</v>
      </c>
      <c r="B219" s="86" t="s">
        <v>762</v>
      </c>
      <c r="C219" s="200">
        <v>13</v>
      </c>
      <c r="D219" s="200">
        <v>9</v>
      </c>
      <c r="E219" s="90" t="s">
        <v>837</v>
      </c>
    </row>
    <row r="220" spans="1:5" ht="13.5">
      <c r="A220" s="92">
        <v>27217</v>
      </c>
      <c r="B220" s="86" t="s">
        <v>539</v>
      </c>
      <c r="C220" s="200">
        <v>8</v>
      </c>
      <c r="D220" s="200" t="s">
        <v>763</v>
      </c>
      <c r="E220" s="90" t="s">
        <v>406</v>
      </c>
    </row>
    <row r="221" spans="1:5" ht="13.5">
      <c r="A221" s="92">
        <v>27218</v>
      </c>
      <c r="B221" s="86" t="s">
        <v>540</v>
      </c>
      <c r="C221" s="200">
        <v>13</v>
      </c>
      <c r="D221" s="200">
        <v>9</v>
      </c>
      <c r="E221" s="238" t="s">
        <v>718</v>
      </c>
    </row>
    <row r="222" spans="1:5" ht="13.5">
      <c r="A222" s="92">
        <v>27219</v>
      </c>
      <c r="B222" s="86" t="s">
        <v>764</v>
      </c>
      <c r="C222" s="200">
        <v>8</v>
      </c>
      <c r="D222" s="200" t="s">
        <v>765</v>
      </c>
      <c r="E222" s="90" t="s">
        <v>541</v>
      </c>
    </row>
    <row r="223" spans="1:5" ht="13.5">
      <c r="A223" s="92">
        <v>27220</v>
      </c>
      <c r="B223" s="86" t="s">
        <v>766</v>
      </c>
      <c r="C223" s="200" t="s">
        <v>767</v>
      </c>
      <c r="D223" s="200">
        <v>9</v>
      </c>
      <c r="E223" s="238" t="s">
        <v>719</v>
      </c>
    </row>
    <row r="224" spans="1:5" ht="13.5">
      <c r="A224" s="92">
        <v>27221</v>
      </c>
      <c r="B224" s="86" t="s">
        <v>542</v>
      </c>
      <c r="C224" s="200">
        <v>13</v>
      </c>
      <c r="D224" s="200">
        <v>9</v>
      </c>
      <c r="E224" s="90" t="s">
        <v>838</v>
      </c>
    </row>
    <row r="225" spans="1:5" ht="13.5">
      <c r="A225" s="92">
        <v>27222</v>
      </c>
      <c r="B225" s="86" t="s">
        <v>543</v>
      </c>
      <c r="C225" s="200">
        <v>1</v>
      </c>
      <c r="D225" s="200" t="s">
        <v>768</v>
      </c>
      <c r="E225" s="246" t="s">
        <v>544</v>
      </c>
    </row>
    <row r="226" spans="1:5" ht="13.5">
      <c r="A226" s="92">
        <v>27223</v>
      </c>
      <c r="B226" s="86" t="s">
        <v>545</v>
      </c>
      <c r="C226" s="200">
        <v>1</v>
      </c>
      <c r="D226" s="200" t="s">
        <v>768</v>
      </c>
      <c r="E226" s="246" t="s">
        <v>546</v>
      </c>
    </row>
    <row r="227" spans="1:5" ht="13.5">
      <c r="A227" s="92">
        <v>27224</v>
      </c>
      <c r="B227" s="86" t="s">
        <v>547</v>
      </c>
      <c r="C227" s="200">
        <v>1</v>
      </c>
      <c r="D227" s="200" t="s">
        <v>769</v>
      </c>
      <c r="E227" s="246" t="s">
        <v>546</v>
      </c>
    </row>
    <row r="228" spans="1:5" ht="13.5">
      <c r="A228" s="92">
        <v>27225</v>
      </c>
      <c r="B228" s="86" t="s">
        <v>548</v>
      </c>
      <c r="C228" s="200">
        <v>1</v>
      </c>
      <c r="D228" s="200" t="s">
        <v>289</v>
      </c>
      <c r="E228" s="246" t="s">
        <v>546</v>
      </c>
    </row>
    <row r="229" spans="1:5" ht="13.5">
      <c r="A229" s="92">
        <v>27226</v>
      </c>
      <c r="B229" s="86" t="s">
        <v>549</v>
      </c>
      <c r="C229" s="200">
        <v>1</v>
      </c>
      <c r="D229" s="200" t="s">
        <v>769</v>
      </c>
      <c r="E229" s="246" t="s">
        <v>546</v>
      </c>
    </row>
    <row r="230" spans="1:5" ht="13.5">
      <c r="A230" s="92">
        <v>27227</v>
      </c>
      <c r="B230" s="86" t="s">
        <v>550</v>
      </c>
      <c r="C230" s="200">
        <v>1</v>
      </c>
      <c r="D230" s="200" t="s">
        <v>351</v>
      </c>
      <c r="E230" s="246" t="s">
        <v>546</v>
      </c>
    </row>
    <row r="231" spans="1:5" ht="13.5">
      <c r="A231" s="92">
        <v>27228</v>
      </c>
      <c r="B231" s="86" t="s">
        <v>551</v>
      </c>
      <c r="C231" s="200">
        <v>13</v>
      </c>
      <c r="D231" s="200">
        <v>9</v>
      </c>
      <c r="E231" s="90" t="s">
        <v>552</v>
      </c>
    </row>
    <row r="232" spans="1:5" ht="13.5">
      <c r="A232" s="92">
        <v>27229</v>
      </c>
      <c r="B232" s="86" t="s">
        <v>553</v>
      </c>
      <c r="C232" s="200">
        <v>13</v>
      </c>
      <c r="D232" s="200">
        <v>9</v>
      </c>
      <c r="E232" s="90" t="s">
        <v>554</v>
      </c>
    </row>
    <row r="233" spans="1:5" ht="13.5">
      <c r="A233" s="92">
        <v>27230</v>
      </c>
      <c r="B233" s="86" t="s">
        <v>305</v>
      </c>
      <c r="C233" s="200">
        <v>13</v>
      </c>
      <c r="D233" s="200">
        <v>9</v>
      </c>
      <c r="E233" s="90" t="s">
        <v>555</v>
      </c>
    </row>
    <row r="234" spans="1:5" ht="13.5">
      <c r="A234" s="92">
        <v>27231</v>
      </c>
      <c r="B234" s="86" t="s">
        <v>341</v>
      </c>
      <c r="C234" s="200">
        <v>13</v>
      </c>
      <c r="D234" s="200">
        <v>9</v>
      </c>
      <c r="E234" s="90" t="s">
        <v>556</v>
      </c>
    </row>
    <row r="235" spans="1:5" ht="13.5">
      <c r="A235" s="92">
        <v>27232</v>
      </c>
      <c r="B235" s="86" t="s">
        <v>557</v>
      </c>
      <c r="C235" s="200">
        <v>50</v>
      </c>
      <c r="D235" s="200" t="s">
        <v>842</v>
      </c>
      <c r="E235" s="90" t="s">
        <v>839</v>
      </c>
    </row>
    <row r="236" spans="1:5" ht="13.5">
      <c r="A236" s="92">
        <v>27233</v>
      </c>
      <c r="B236" s="86" t="s">
        <v>558</v>
      </c>
      <c r="C236" s="200">
        <v>9</v>
      </c>
      <c r="D236" s="200">
        <v>9</v>
      </c>
      <c r="E236" s="90" t="s">
        <v>843</v>
      </c>
    </row>
    <row r="237" spans="1:5" ht="13.5">
      <c r="A237" s="92">
        <v>27234</v>
      </c>
      <c r="B237" s="86" t="s">
        <v>559</v>
      </c>
      <c r="C237" s="200">
        <v>13</v>
      </c>
      <c r="D237" s="200">
        <v>9</v>
      </c>
      <c r="E237" s="90"/>
    </row>
    <row r="238" spans="1:5" ht="13.5">
      <c r="A238" s="92">
        <v>27235</v>
      </c>
      <c r="B238" s="86" t="s">
        <v>844</v>
      </c>
      <c r="C238" s="200">
        <v>13</v>
      </c>
      <c r="D238" s="200">
        <v>9</v>
      </c>
      <c r="E238" s="90"/>
    </row>
    <row r="239" spans="1:5" ht="13.5">
      <c r="A239" s="92">
        <v>27236</v>
      </c>
      <c r="B239" s="86" t="s">
        <v>845</v>
      </c>
      <c r="C239" s="200">
        <v>50</v>
      </c>
      <c r="D239" s="200" t="s">
        <v>842</v>
      </c>
      <c r="E239" s="90" t="s">
        <v>407</v>
      </c>
    </row>
    <row r="240" spans="1:5" ht="13.5">
      <c r="A240" s="92">
        <v>27237</v>
      </c>
      <c r="B240" s="86" t="s">
        <v>560</v>
      </c>
      <c r="C240" s="200">
        <v>1</v>
      </c>
      <c r="D240" s="200" t="s">
        <v>753</v>
      </c>
      <c r="E240" s="246" t="s">
        <v>846</v>
      </c>
    </row>
    <row r="241" spans="1:5" ht="13.5">
      <c r="A241" s="92">
        <v>27238</v>
      </c>
      <c r="B241" s="86" t="s">
        <v>561</v>
      </c>
      <c r="C241" s="200">
        <v>1</v>
      </c>
      <c r="D241" s="200" t="s">
        <v>847</v>
      </c>
      <c r="E241" s="246" t="s">
        <v>546</v>
      </c>
    </row>
    <row r="242" spans="1:5" ht="13.5">
      <c r="A242" s="92">
        <v>27239</v>
      </c>
      <c r="B242" s="86" t="s">
        <v>562</v>
      </c>
      <c r="C242" s="200">
        <v>1</v>
      </c>
      <c r="D242" s="200" t="s">
        <v>847</v>
      </c>
      <c r="E242" s="246" t="s">
        <v>546</v>
      </c>
    </row>
    <row r="243" spans="1:5" ht="13.5">
      <c r="A243" s="92">
        <v>27240</v>
      </c>
      <c r="B243" s="86" t="s">
        <v>563</v>
      </c>
      <c r="C243" s="200">
        <v>8</v>
      </c>
      <c r="D243" s="200" t="s">
        <v>329</v>
      </c>
      <c r="E243" s="90"/>
    </row>
    <row r="244" spans="1:5" ht="13.5">
      <c r="A244" s="92">
        <v>27241</v>
      </c>
      <c r="B244" s="86" t="s">
        <v>564</v>
      </c>
      <c r="C244" s="200">
        <v>13</v>
      </c>
      <c r="D244" s="200">
        <v>9</v>
      </c>
      <c r="E244" s="238" t="s">
        <v>720</v>
      </c>
    </row>
    <row r="245" spans="1:5" ht="13.5">
      <c r="A245" s="92">
        <v>27242</v>
      </c>
      <c r="B245" s="86" t="s">
        <v>848</v>
      </c>
      <c r="C245" s="200">
        <v>1</v>
      </c>
      <c r="D245" s="200" t="s">
        <v>769</v>
      </c>
      <c r="E245" s="67" t="s">
        <v>149</v>
      </c>
    </row>
    <row r="246" spans="1:5" ht="13.5">
      <c r="A246" s="92">
        <v>27243</v>
      </c>
      <c r="B246" s="86" t="s">
        <v>849</v>
      </c>
      <c r="C246" s="200" t="s">
        <v>850</v>
      </c>
      <c r="D246" s="200">
        <v>9</v>
      </c>
      <c r="E246" s="238" t="s">
        <v>721</v>
      </c>
    </row>
    <row r="247" spans="1:5" ht="13.5">
      <c r="A247" s="92">
        <v>27244</v>
      </c>
      <c r="B247" s="86" t="s">
        <v>851</v>
      </c>
      <c r="C247" s="200">
        <v>13</v>
      </c>
      <c r="D247" s="200">
        <v>9</v>
      </c>
      <c r="E247" s="238" t="s">
        <v>722</v>
      </c>
    </row>
    <row r="248" spans="1:5" ht="13.5">
      <c r="A248" s="92">
        <v>27245</v>
      </c>
      <c r="B248" s="86" t="s">
        <v>852</v>
      </c>
      <c r="C248" s="200">
        <v>13</v>
      </c>
      <c r="D248" s="200">
        <v>9</v>
      </c>
      <c r="E248" s="90" t="s">
        <v>853</v>
      </c>
    </row>
    <row r="249" spans="1:5" ht="13.5">
      <c r="A249" s="92">
        <v>27246</v>
      </c>
      <c r="B249" s="86" t="s">
        <v>565</v>
      </c>
      <c r="C249" s="200">
        <v>13</v>
      </c>
      <c r="D249" s="200">
        <v>9</v>
      </c>
      <c r="E249" s="238" t="s">
        <v>723</v>
      </c>
    </row>
    <row r="250" spans="1:5" ht="13.5">
      <c r="A250" s="92">
        <v>27247</v>
      </c>
      <c r="B250" s="86" t="s">
        <v>566</v>
      </c>
      <c r="C250" s="200">
        <v>13</v>
      </c>
      <c r="D250" s="200">
        <v>9</v>
      </c>
      <c r="E250" s="238" t="s">
        <v>724</v>
      </c>
    </row>
    <row r="251" spans="1:5" ht="13.5">
      <c r="A251" s="92">
        <v>27248</v>
      </c>
      <c r="B251" s="86" t="s">
        <v>854</v>
      </c>
      <c r="C251" s="200">
        <v>13</v>
      </c>
      <c r="D251" s="200">
        <v>9</v>
      </c>
      <c r="E251" s="90"/>
    </row>
    <row r="252" spans="1:5" ht="27">
      <c r="A252" s="92">
        <v>27249</v>
      </c>
      <c r="B252" s="86" t="s">
        <v>567</v>
      </c>
      <c r="C252" s="200">
        <v>13</v>
      </c>
      <c r="D252" s="200">
        <v>9</v>
      </c>
      <c r="E252" s="238" t="s">
        <v>725</v>
      </c>
    </row>
    <row r="253" spans="1:5" ht="13.5">
      <c r="A253" s="92">
        <v>27250</v>
      </c>
      <c r="B253" s="86" t="s">
        <v>855</v>
      </c>
      <c r="C253" s="200">
        <v>13</v>
      </c>
      <c r="D253" s="200">
        <v>9</v>
      </c>
      <c r="E253" s="238" t="s">
        <v>726</v>
      </c>
    </row>
    <row r="254" spans="1:5" ht="27">
      <c r="A254" s="92">
        <v>27251</v>
      </c>
      <c r="B254" s="86" t="s">
        <v>568</v>
      </c>
      <c r="C254" s="200">
        <v>13</v>
      </c>
      <c r="D254" s="200">
        <v>9</v>
      </c>
      <c r="E254" s="238" t="s">
        <v>727</v>
      </c>
    </row>
    <row r="255" spans="1:5" ht="27">
      <c r="A255" s="92">
        <v>27252</v>
      </c>
      <c r="B255" s="86" t="s">
        <v>856</v>
      </c>
      <c r="C255" s="200">
        <v>13</v>
      </c>
      <c r="D255" s="200">
        <v>9</v>
      </c>
      <c r="E255" s="238" t="s">
        <v>728</v>
      </c>
    </row>
    <row r="256" spans="1:5" ht="13.5">
      <c r="A256" s="92">
        <v>27253</v>
      </c>
      <c r="B256" s="86" t="s">
        <v>352</v>
      </c>
      <c r="C256" s="200">
        <v>4</v>
      </c>
      <c r="D256" s="200">
        <v>9</v>
      </c>
      <c r="E256" s="90"/>
    </row>
    <row r="257" spans="1:5" ht="13.5">
      <c r="A257" s="92">
        <v>27254</v>
      </c>
      <c r="B257" s="86" t="s">
        <v>353</v>
      </c>
      <c r="C257" s="200">
        <v>4</v>
      </c>
      <c r="D257" s="200">
        <v>9</v>
      </c>
      <c r="E257" s="90"/>
    </row>
    <row r="258" spans="1:5" ht="13.5">
      <c r="A258" s="92">
        <v>27255</v>
      </c>
      <c r="B258" s="86" t="s">
        <v>569</v>
      </c>
      <c r="C258" s="200">
        <v>4</v>
      </c>
      <c r="D258" s="200">
        <v>9</v>
      </c>
      <c r="E258" s="90"/>
    </row>
    <row r="259" spans="1:5" ht="13.5">
      <c r="A259" s="92">
        <v>27256</v>
      </c>
      <c r="B259" s="86" t="s">
        <v>570</v>
      </c>
      <c r="C259" s="200">
        <v>4</v>
      </c>
      <c r="D259" s="200">
        <v>9</v>
      </c>
      <c r="E259" s="90"/>
    </row>
    <row r="260" spans="1:5" ht="13.5">
      <c r="A260" s="92">
        <v>27257</v>
      </c>
      <c r="B260" s="86" t="s">
        <v>342</v>
      </c>
      <c r="C260" s="200">
        <v>35</v>
      </c>
      <c r="D260" s="200" t="s">
        <v>857</v>
      </c>
      <c r="E260" s="90"/>
    </row>
    <row r="261" spans="1:5" ht="13.5">
      <c r="A261" s="92">
        <v>27258</v>
      </c>
      <c r="B261" s="86" t="s">
        <v>858</v>
      </c>
      <c r="C261" s="200">
        <v>9</v>
      </c>
      <c r="D261" s="200">
        <v>9</v>
      </c>
      <c r="E261" s="90"/>
    </row>
    <row r="262" spans="1:5" ht="13.5">
      <c r="A262" s="92">
        <v>27259</v>
      </c>
      <c r="B262" s="86" t="s">
        <v>859</v>
      </c>
      <c r="C262" s="200" t="s">
        <v>860</v>
      </c>
      <c r="D262" s="200">
        <v>9</v>
      </c>
      <c r="E262" s="90" t="s">
        <v>571</v>
      </c>
    </row>
    <row r="263" spans="1:5" ht="13.5">
      <c r="A263" s="92">
        <v>27260</v>
      </c>
      <c r="B263" s="86" t="s">
        <v>572</v>
      </c>
      <c r="C263" s="200">
        <v>13</v>
      </c>
      <c r="D263" s="200">
        <v>9</v>
      </c>
      <c r="E263" s="90"/>
    </row>
    <row r="264" spans="1:5" ht="13.5">
      <c r="A264" s="92">
        <v>27261</v>
      </c>
      <c r="B264" s="86" t="s">
        <v>861</v>
      </c>
      <c r="C264" s="200">
        <v>13</v>
      </c>
      <c r="D264" s="200">
        <v>9</v>
      </c>
      <c r="E264" s="90"/>
    </row>
    <row r="265" spans="1:5" ht="13.5">
      <c r="A265" s="92">
        <v>27262</v>
      </c>
      <c r="B265" s="86" t="s">
        <v>862</v>
      </c>
      <c r="C265" s="200">
        <v>2</v>
      </c>
      <c r="D265" s="200" t="s">
        <v>863</v>
      </c>
      <c r="E265" s="90" t="s">
        <v>408</v>
      </c>
    </row>
    <row r="266" spans="1:5" ht="13.5">
      <c r="A266" s="92">
        <v>27263</v>
      </c>
      <c r="B266" s="86" t="s">
        <v>573</v>
      </c>
      <c r="C266" s="200">
        <v>50</v>
      </c>
      <c r="D266" s="200" t="s">
        <v>864</v>
      </c>
      <c r="E266" s="90" t="s">
        <v>865</v>
      </c>
    </row>
    <row r="267" spans="1:5" ht="13.5">
      <c r="A267" s="92">
        <v>27264</v>
      </c>
      <c r="B267" s="86" t="s">
        <v>574</v>
      </c>
      <c r="C267" s="200">
        <v>23</v>
      </c>
      <c r="D267" s="200" t="s">
        <v>289</v>
      </c>
      <c r="E267" s="238" t="s">
        <v>729</v>
      </c>
    </row>
    <row r="268" spans="1:5" ht="13.5">
      <c r="A268" s="92">
        <v>27265</v>
      </c>
      <c r="B268" s="86" t="s">
        <v>866</v>
      </c>
      <c r="C268" s="200">
        <v>13</v>
      </c>
      <c r="D268" s="200">
        <v>9</v>
      </c>
      <c r="E268" s="238" t="s">
        <v>730</v>
      </c>
    </row>
    <row r="269" spans="1:5" ht="13.5">
      <c r="A269" s="92">
        <v>27266</v>
      </c>
      <c r="B269" s="219" t="s">
        <v>575</v>
      </c>
      <c r="C269" s="200">
        <v>1</v>
      </c>
      <c r="D269" s="200" t="s">
        <v>576</v>
      </c>
      <c r="E269" s="246" t="s">
        <v>440</v>
      </c>
    </row>
    <row r="270" spans="1:5" ht="13.5">
      <c r="A270" s="92">
        <v>27267</v>
      </c>
      <c r="B270" s="86" t="s">
        <v>577</v>
      </c>
      <c r="C270" s="200">
        <v>1</v>
      </c>
      <c r="D270" s="200" t="s">
        <v>769</v>
      </c>
      <c r="E270" s="246" t="s">
        <v>440</v>
      </c>
    </row>
    <row r="271" spans="1:5" ht="13.5">
      <c r="A271" s="92">
        <v>27268</v>
      </c>
      <c r="B271" s="86" t="s">
        <v>409</v>
      </c>
      <c r="C271" s="200">
        <v>1</v>
      </c>
      <c r="D271" s="200" t="s">
        <v>351</v>
      </c>
      <c r="E271" s="246" t="s">
        <v>440</v>
      </c>
    </row>
    <row r="272" spans="1:5" ht="13.5">
      <c r="A272" s="92">
        <v>27269</v>
      </c>
      <c r="B272" s="86" t="s">
        <v>578</v>
      </c>
      <c r="C272" s="200">
        <v>1</v>
      </c>
      <c r="D272" s="200" t="s">
        <v>769</v>
      </c>
      <c r="E272" s="246" t="s">
        <v>440</v>
      </c>
    </row>
    <row r="273" spans="1:5" ht="13.5">
      <c r="A273" s="92">
        <v>27270</v>
      </c>
      <c r="B273" s="86" t="s">
        <v>579</v>
      </c>
      <c r="C273" s="200">
        <v>1</v>
      </c>
      <c r="D273" s="200" t="s">
        <v>304</v>
      </c>
      <c r="E273" s="246" t="s">
        <v>440</v>
      </c>
    </row>
    <row r="274" spans="1:5" ht="13.5">
      <c r="A274" s="92">
        <v>27271</v>
      </c>
      <c r="B274" s="86" t="s">
        <v>580</v>
      </c>
      <c r="C274" s="200">
        <v>1</v>
      </c>
      <c r="D274" s="200" t="s">
        <v>351</v>
      </c>
      <c r="E274" s="246" t="s">
        <v>440</v>
      </c>
    </row>
    <row r="275" spans="1:5" ht="13.5">
      <c r="A275" s="92">
        <v>27272</v>
      </c>
      <c r="B275" s="86" t="s">
        <v>581</v>
      </c>
      <c r="C275" s="200">
        <v>1</v>
      </c>
      <c r="D275" s="200" t="s">
        <v>289</v>
      </c>
      <c r="E275" s="246" t="s">
        <v>440</v>
      </c>
    </row>
    <row r="276" spans="1:5" ht="13.5">
      <c r="A276" s="92">
        <v>27273</v>
      </c>
      <c r="B276" s="86" t="s">
        <v>582</v>
      </c>
      <c r="C276" s="200">
        <v>1</v>
      </c>
      <c r="D276" s="200" t="s">
        <v>867</v>
      </c>
      <c r="E276" s="246" t="s">
        <v>546</v>
      </c>
    </row>
    <row r="277" spans="1:5" ht="13.5">
      <c r="A277" s="92">
        <v>27274</v>
      </c>
      <c r="B277" s="86" t="s">
        <v>583</v>
      </c>
      <c r="C277" s="200">
        <v>1</v>
      </c>
      <c r="D277" s="200" t="s">
        <v>867</v>
      </c>
      <c r="E277" s="246" t="s">
        <v>546</v>
      </c>
    </row>
    <row r="278" spans="1:5" ht="13.5">
      <c r="A278" s="235">
        <v>27275</v>
      </c>
      <c r="B278" s="86" t="s">
        <v>584</v>
      </c>
      <c r="C278" s="200">
        <v>1</v>
      </c>
      <c r="D278" s="200" t="s">
        <v>289</v>
      </c>
      <c r="E278" s="246" t="s">
        <v>546</v>
      </c>
    </row>
    <row r="279" spans="1:5" ht="13.5">
      <c r="A279" s="92">
        <v>27276</v>
      </c>
      <c r="B279" s="86" t="s">
        <v>585</v>
      </c>
      <c r="C279" s="200">
        <v>1</v>
      </c>
      <c r="D279" s="200" t="s">
        <v>289</v>
      </c>
      <c r="E279" s="246" t="s">
        <v>546</v>
      </c>
    </row>
    <row r="280" spans="1:5" ht="13.5">
      <c r="A280" s="92">
        <v>27277</v>
      </c>
      <c r="B280" s="86" t="s">
        <v>586</v>
      </c>
      <c r="C280" s="200">
        <v>1</v>
      </c>
      <c r="D280" s="200" t="s">
        <v>351</v>
      </c>
      <c r="E280" s="246" t="s">
        <v>546</v>
      </c>
    </row>
    <row r="281" spans="1:5" ht="13.5">
      <c r="A281" s="92">
        <v>27278</v>
      </c>
      <c r="B281" s="86" t="s">
        <v>587</v>
      </c>
      <c r="C281" s="200">
        <v>1</v>
      </c>
      <c r="D281" s="200" t="s">
        <v>351</v>
      </c>
      <c r="E281" s="246" t="s">
        <v>546</v>
      </c>
    </row>
    <row r="282" spans="1:5" ht="13.5">
      <c r="A282" s="92">
        <v>27279</v>
      </c>
      <c r="B282" s="86" t="s">
        <v>588</v>
      </c>
      <c r="C282" s="200">
        <v>1</v>
      </c>
      <c r="D282" s="200" t="s">
        <v>300</v>
      </c>
      <c r="E282" s="246" t="s">
        <v>546</v>
      </c>
    </row>
    <row r="283" spans="1:5" ht="13.5">
      <c r="A283" s="92">
        <v>27280</v>
      </c>
      <c r="B283" s="86" t="s">
        <v>589</v>
      </c>
      <c r="C283" s="200">
        <v>1</v>
      </c>
      <c r="D283" s="200" t="s">
        <v>768</v>
      </c>
      <c r="E283" s="246" t="s">
        <v>590</v>
      </c>
    </row>
    <row r="284" spans="1:5" ht="13.5">
      <c r="A284" s="92">
        <v>27281</v>
      </c>
      <c r="B284" s="86" t="s">
        <v>868</v>
      </c>
      <c r="C284" s="200">
        <v>1</v>
      </c>
      <c r="D284" s="200" t="s">
        <v>768</v>
      </c>
      <c r="E284" s="246" t="s">
        <v>591</v>
      </c>
    </row>
    <row r="285" spans="1:5" ht="13.5">
      <c r="A285" s="92">
        <v>27282</v>
      </c>
      <c r="B285" s="86" t="s">
        <v>592</v>
      </c>
      <c r="C285" s="200">
        <v>1</v>
      </c>
      <c r="D285" s="200" t="s">
        <v>869</v>
      </c>
      <c r="E285" s="246" t="s">
        <v>591</v>
      </c>
    </row>
    <row r="286" spans="1:5" ht="13.5">
      <c r="A286" s="92">
        <v>27283</v>
      </c>
      <c r="B286" s="86" t="s">
        <v>870</v>
      </c>
      <c r="C286" s="200">
        <v>1</v>
      </c>
      <c r="D286" s="200" t="s">
        <v>847</v>
      </c>
      <c r="E286" s="246" t="s">
        <v>591</v>
      </c>
    </row>
    <row r="287" spans="1:5" ht="13.5">
      <c r="A287" s="92">
        <v>27284</v>
      </c>
      <c r="B287" s="86" t="s">
        <v>593</v>
      </c>
      <c r="C287" s="200">
        <v>1</v>
      </c>
      <c r="D287" s="200" t="s">
        <v>847</v>
      </c>
      <c r="E287" s="246" t="s">
        <v>591</v>
      </c>
    </row>
    <row r="288" spans="1:5" ht="13.5">
      <c r="A288" s="92">
        <v>27285</v>
      </c>
      <c r="B288" s="86" t="s">
        <v>871</v>
      </c>
      <c r="C288" s="200">
        <v>1</v>
      </c>
      <c r="D288" s="200" t="s">
        <v>847</v>
      </c>
      <c r="E288" s="246" t="s">
        <v>591</v>
      </c>
    </row>
    <row r="289" spans="1:5" ht="13.5">
      <c r="A289" s="92">
        <v>27286</v>
      </c>
      <c r="B289" s="86" t="s">
        <v>594</v>
      </c>
      <c r="C289" s="200">
        <v>1</v>
      </c>
      <c r="D289" s="200" t="s">
        <v>289</v>
      </c>
      <c r="E289" s="246" t="s">
        <v>591</v>
      </c>
    </row>
    <row r="290" spans="1:5" ht="13.5">
      <c r="A290" s="92">
        <v>27287</v>
      </c>
      <c r="B290" s="86" t="s">
        <v>872</v>
      </c>
      <c r="C290" s="200">
        <v>1</v>
      </c>
      <c r="D290" s="200" t="s">
        <v>289</v>
      </c>
      <c r="E290" s="246" t="s">
        <v>440</v>
      </c>
    </row>
    <row r="291" spans="1:5" ht="13.5">
      <c r="A291" s="92">
        <v>27288</v>
      </c>
      <c r="B291" s="86" t="s">
        <v>873</v>
      </c>
      <c r="C291" s="200">
        <v>1</v>
      </c>
      <c r="D291" s="200" t="s">
        <v>289</v>
      </c>
      <c r="E291" s="246" t="s">
        <v>440</v>
      </c>
    </row>
    <row r="292" spans="1:5" ht="13.5">
      <c r="A292" s="92">
        <v>27289</v>
      </c>
      <c r="B292" s="86" t="s">
        <v>874</v>
      </c>
      <c r="C292" s="200">
        <v>1</v>
      </c>
      <c r="D292" s="200" t="s">
        <v>289</v>
      </c>
      <c r="E292" s="246" t="s">
        <v>440</v>
      </c>
    </row>
    <row r="293" spans="1:5" ht="13.5">
      <c r="A293" s="92">
        <v>27290</v>
      </c>
      <c r="B293" s="86" t="s">
        <v>875</v>
      </c>
      <c r="C293" s="200">
        <v>1</v>
      </c>
      <c r="D293" s="200" t="s">
        <v>863</v>
      </c>
      <c r="E293" s="246" t="s">
        <v>595</v>
      </c>
    </row>
    <row r="294" spans="1:5" ht="13.5">
      <c r="A294" s="92">
        <v>27291</v>
      </c>
      <c r="B294" s="86" t="s">
        <v>876</v>
      </c>
      <c r="C294" s="200">
        <v>1</v>
      </c>
      <c r="D294" s="200" t="s">
        <v>847</v>
      </c>
      <c r="E294" s="246" t="s">
        <v>877</v>
      </c>
    </row>
    <row r="295" spans="1:5" ht="13.5">
      <c r="A295" s="92">
        <v>27292</v>
      </c>
      <c r="B295" s="86" t="s">
        <v>596</v>
      </c>
      <c r="C295" s="200">
        <v>1</v>
      </c>
      <c r="D295" s="200" t="s">
        <v>847</v>
      </c>
      <c r="E295" s="246" t="s">
        <v>546</v>
      </c>
    </row>
    <row r="296" spans="1:5" ht="13.5">
      <c r="A296" s="92">
        <v>27293</v>
      </c>
      <c r="B296" s="86" t="s">
        <v>597</v>
      </c>
      <c r="C296" s="200">
        <v>1</v>
      </c>
      <c r="D296" s="200" t="s">
        <v>768</v>
      </c>
      <c r="E296" s="246" t="s">
        <v>598</v>
      </c>
    </row>
    <row r="297" spans="1:5" ht="13.5">
      <c r="A297" s="92">
        <v>27294</v>
      </c>
      <c r="B297" s="86" t="s">
        <v>878</v>
      </c>
      <c r="C297" s="200">
        <v>1</v>
      </c>
      <c r="D297" s="200" t="s">
        <v>768</v>
      </c>
      <c r="E297" s="246" t="s">
        <v>591</v>
      </c>
    </row>
    <row r="298" spans="1:5" ht="13.5">
      <c r="A298" s="92">
        <v>27295</v>
      </c>
      <c r="B298" s="86" t="s">
        <v>599</v>
      </c>
      <c r="C298" s="200">
        <v>1</v>
      </c>
      <c r="D298" s="200" t="s">
        <v>847</v>
      </c>
      <c r="E298" s="246" t="s">
        <v>598</v>
      </c>
    </row>
    <row r="299" spans="1:5" ht="13.5">
      <c r="A299" s="92">
        <v>27296</v>
      </c>
      <c r="B299" s="86" t="s">
        <v>881</v>
      </c>
      <c r="C299" s="200">
        <v>1</v>
      </c>
      <c r="D299" s="200" t="s">
        <v>847</v>
      </c>
      <c r="E299" s="246" t="s">
        <v>591</v>
      </c>
    </row>
    <row r="300" spans="1:5" ht="13.5">
      <c r="A300" s="92">
        <v>27297</v>
      </c>
      <c r="B300" s="86" t="s">
        <v>600</v>
      </c>
      <c r="C300" s="200">
        <v>1</v>
      </c>
      <c r="D300" s="200" t="s">
        <v>289</v>
      </c>
      <c r="E300" s="246" t="s">
        <v>591</v>
      </c>
    </row>
    <row r="301" spans="1:5" ht="13.5">
      <c r="A301" s="92">
        <v>27298</v>
      </c>
      <c r="B301" s="86" t="s">
        <v>601</v>
      </c>
      <c r="C301" s="200">
        <v>50</v>
      </c>
      <c r="D301" s="200" t="s">
        <v>882</v>
      </c>
      <c r="E301" s="90"/>
    </row>
    <row r="302" spans="1:5" ht="13.5">
      <c r="A302" s="92">
        <v>27299</v>
      </c>
      <c r="B302" s="86" t="s">
        <v>602</v>
      </c>
      <c r="C302" s="200">
        <v>13</v>
      </c>
      <c r="D302" s="200" t="s">
        <v>869</v>
      </c>
      <c r="E302" s="90"/>
    </row>
    <row r="303" spans="1:5" ht="13.5">
      <c r="A303" s="92">
        <v>27300</v>
      </c>
      <c r="B303" s="77" t="s">
        <v>603</v>
      </c>
      <c r="C303" s="78">
        <v>12</v>
      </c>
      <c r="D303" s="78" t="s">
        <v>925</v>
      </c>
      <c r="E303" s="67" t="s">
        <v>604</v>
      </c>
    </row>
    <row r="304" spans="1:5" ht="13.5">
      <c r="A304" s="92">
        <v>27301</v>
      </c>
      <c r="B304" s="77" t="s">
        <v>605</v>
      </c>
      <c r="C304" s="78">
        <v>24</v>
      </c>
      <c r="D304" s="78" t="s">
        <v>938</v>
      </c>
      <c r="E304" s="67" t="s">
        <v>606</v>
      </c>
    </row>
    <row r="305" spans="1:5" ht="13.5">
      <c r="A305" s="92">
        <v>27302</v>
      </c>
      <c r="B305" s="77" t="s">
        <v>607</v>
      </c>
      <c r="C305" s="78">
        <v>12</v>
      </c>
      <c r="D305" s="78" t="s">
        <v>925</v>
      </c>
      <c r="E305" s="67" t="s">
        <v>608</v>
      </c>
    </row>
    <row r="306" spans="1:5" ht="13.5">
      <c r="A306" s="92">
        <v>27303</v>
      </c>
      <c r="B306" s="77" t="s">
        <v>609</v>
      </c>
      <c r="C306" s="78">
        <v>24</v>
      </c>
      <c r="D306" s="78" t="s">
        <v>938</v>
      </c>
      <c r="E306" s="67" t="s">
        <v>610</v>
      </c>
    </row>
    <row r="307" spans="1:5" ht="27">
      <c r="A307" s="92">
        <v>27304</v>
      </c>
      <c r="B307" s="77" t="s">
        <v>249</v>
      </c>
      <c r="C307" s="78">
        <v>12</v>
      </c>
      <c r="D307" s="78" t="s">
        <v>925</v>
      </c>
      <c r="E307" s="67" t="s">
        <v>611</v>
      </c>
    </row>
    <row r="308" spans="1:5" ht="13.5">
      <c r="A308" s="92">
        <v>27305</v>
      </c>
      <c r="B308" s="77" t="s">
        <v>612</v>
      </c>
      <c r="C308" s="78" t="s">
        <v>1022</v>
      </c>
      <c r="D308" s="78" t="s">
        <v>925</v>
      </c>
      <c r="E308" s="67" t="s">
        <v>441</v>
      </c>
    </row>
    <row r="309" spans="1:5" ht="13.5">
      <c r="A309" s="92">
        <v>27306</v>
      </c>
      <c r="B309" s="77" t="s">
        <v>287</v>
      </c>
      <c r="C309" s="78">
        <v>100</v>
      </c>
      <c r="D309" s="78" t="s">
        <v>925</v>
      </c>
      <c r="E309" s="67" t="s">
        <v>442</v>
      </c>
    </row>
    <row r="310" spans="1:5" ht="13.5">
      <c r="A310" s="92">
        <v>27307</v>
      </c>
      <c r="B310" s="77" t="s">
        <v>281</v>
      </c>
      <c r="C310" s="78">
        <v>100</v>
      </c>
      <c r="D310" s="78" t="s">
        <v>938</v>
      </c>
      <c r="E310" s="67" t="s">
        <v>442</v>
      </c>
    </row>
    <row r="311" spans="1:5" ht="13.5">
      <c r="A311" s="92">
        <v>27308</v>
      </c>
      <c r="B311" s="77" t="s">
        <v>288</v>
      </c>
      <c r="C311" s="78">
        <v>50</v>
      </c>
      <c r="D311" s="78" t="s">
        <v>925</v>
      </c>
      <c r="E311" s="67" t="s">
        <v>443</v>
      </c>
    </row>
    <row r="312" spans="1:5" ht="13.5">
      <c r="A312" s="92">
        <v>27309</v>
      </c>
      <c r="B312" s="77" t="s">
        <v>282</v>
      </c>
      <c r="C312" s="78">
        <v>50</v>
      </c>
      <c r="D312" s="78" t="s">
        <v>938</v>
      </c>
      <c r="E312" s="67" t="s">
        <v>443</v>
      </c>
    </row>
    <row r="313" spans="1:5" ht="13.5">
      <c r="A313" s="92">
        <v>27310</v>
      </c>
      <c r="B313" s="77" t="s">
        <v>613</v>
      </c>
      <c r="C313" s="78">
        <v>180</v>
      </c>
      <c r="D313" s="78" t="s">
        <v>289</v>
      </c>
      <c r="E313" s="67" t="s">
        <v>444</v>
      </c>
    </row>
    <row r="314" spans="1:5" ht="13.5">
      <c r="A314" s="92">
        <v>27311</v>
      </c>
      <c r="B314" s="77" t="s">
        <v>614</v>
      </c>
      <c r="C314" s="78">
        <v>180</v>
      </c>
      <c r="D314" s="78" t="s">
        <v>938</v>
      </c>
      <c r="E314" s="67" t="s">
        <v>444</v>
      </c>
    </row>
    <row r="315" spans="1:5" ht="27">
      <c r="A315" s="92">
        <v>27312</v>
      </c>
      <c r="B315" s="77" t="s">
        <v>615</v>
      </c>
      <c r="C315" s="78">
        <v>15</v>
      </c>
      <c r="D315" s="78" t="s">
        <v>925</v>
      </c>
      <c r="E315" s="67" t="s">
        <v>445</v>
      </c>
    </row>
    <row r="316" spans="1:5" ht="27">
      <c r="A316" s="236">
        <v>27313</v>
      </c>
      <c r="B316" s="81" t="s">
        <v>616</v>
      </c>
      <c r="C316" s="234">
        <v>15</v>
      </c>
      <c r="D316" s="234" t="s">
        <v>289</v>
      </c>
      <c r="E316" s="213" t="s">
        <v>446</v>
      </c>
    </row>
    <row r="317" spans="1:5" ht="13.5">
      <c r="A317" s="92">
        <v>27314</v>
      </c>
      <c r="B317" s="77" t="s">
        <v>617</v>
      </c>
      <c r="C317" s="78">
        <v>12</v>
      </c>
      <c r="D317" s="78" t="s">
        <v>925</v>
      </c>
      <c r="E317" s="67" t="s">
        <v>447</v>
      </c>
    </row>
    <row r="318" spans="1:5" ht="13.5">
      <c r="A318" s="92">
        <v>27315</v>
      </c>
      <c r="B318" s="77" t="s">
        <v>618</v>
      </c>
      <c r="C318" s="78">
        <v>20</v>
      </c>
      <c r="D318" s="78" t="s">
        <v>938</v>
      </c>
      <c r="E318" s="67" t="s">
        <v>448</v>
      </c>
    </row>
    <row r="319" spans="1:5" ht="13.5">
      <c r="A319" s="236">
        <v>27316</v>
      </c>
      <c r="B319" s="77" t="s">
        <v>619</v>
      </c>
      <c r="C319" s="78">
        <v>23</v>
      </c>
      <c r="D319" s="78" t="s">
        <v>925</v>
      </c>
      <c r="E319" s="67" t="s">
        <v>620</v>
      </c>
    </row>
    <row r="320" spans="1:5" ht="13.5">
      <c r="A320" s="92">
        <v>27317</v>
      </c>
      <c r="B320" s="77" t="s">
        <v>621</v>
      </c>
      <c r="C320" s="78">
        <v>4</v>
      </c>
      <c r="D320" s="78">
        <v>9</v>
      </c>
      <c r="E320" s="238" t="s">
        <v>731</v>
      </c>
    </row>
    <row r="321" spans="1:5" ht="13.5">
      <c r="A321" s="92">
        <v>27318</v>
      </c>
      <c r="B321" s="77" t="s">
        <v>354</v>
      </c>
      <c r="C321" s="78" t="s">
        <v>1021</v>
      </c>
      <c r="D321" s="78" t="s">
        <v>925</v>
      </c>
      <c r="E321" s="67" t="s">
        <v>410</v>
      </c>
    </row>
    <row r="322" spans="1:5" ht="13.5">
      <c r="A322" s="236">
        <v>27319</v>
      </c>
      <c r="B322" s="77" t="s">
        <v>622</v>
      </c>
      <c r="C322" s="78">
        <v>1</v>
      </c>
      <c r="D322" s="78" t="s">
        <v>925</v>
      </c>
      <c r="E322" s="67" t="s">
        <v>411</v>
      </c>
    </row>
    <row r="323" spans="1:5" ht="13.5">
      <c r="A323" s="92">
        <v>27320</v>
      </c>
      <c r="B323" s="77" t="s">
        <v>623</v>
      </c>
      <c r="C323" s="78" t="s">
        <v>927</v>
      </c>
      <c r="D323" s="78" t="s">
        <v>928</v>
      </c>
      <c r="E323" s="67" t="s">
        <v>883</v>
      </c>
    </row>
    <row r="324" spans="1:5" ht="27">
      <c r="A324" s="92">
        <v>27321</v>
      </c>
      <c r="B324" s="77" t="s">
        <v>624</v>
      </c>
      <c r="C324" s="78">
        <v>2</v>
      </c>
      <c r="D324" s="78" t="s">
        <v>343</v>
      </c>
      <c r="E324" s="67" t="s">
        <v>412</v>
      </c>
    </row>
    <row r="325" spans="1:5" ht="13.5">
      <c r="A325" s="236">
        <v>27322</v>
      </c>
      <c r="B325" s="77" t="s">
        <v>625</v>
      </c>
      <c r="C325" s="78">
        <v>20</v>
      </c>
      <c r="D325" s="78" t="s">
        <v>925</v>
      </c>
      <c r="E325" s="67" t="s">
        <v>884</v>
      </c>
    </row>
    <row r="326" spans="1:5" ht="13.5">
      <c r="A326" s="92">
        <v>27323</v>
      </c>
      <c r="B326" s="77" t="s">
        <v>626</v>
      </c>
      <c r="C326" s="78">
        <v>4</v>
      </c>
      <c r="D326" s="78">
        <v>9</v>
      </c>
      <c r="E326" s="238" t="s">
        <v>732</v>
      </c>
    </row>
    <row r="327" spans="1:5" ht="13.5">
      <c r="A327" s="92">
        <v>27324</v>
      </c>
      <c r="B327" s="77" t="s">
        <v>627</v>
      </c>
      <c r="C327" s="78">
        <v>8</v>
      </c>
      <c r="D327" s="78" t="s">
        <v>928</v>
      </c>
      <c r="E327" s="67" t="s">
        <v>816</v>
      </c>
    </row>
    <row r="328" spans="1:5" ht="13.5">
      <c r="A328" s="92">
        <v>27325</v>
      </c>
      <c r="B328" s="81" t="s">
        <v>628</v>
      </c>
      <c r="C328" s="234">
        <v>4</v>
      </c>
      <c r="D328" s="234">
        <v>9</v>
      </c>
      <c r="E328" s="213" t="s">
        <v>413</v>
      </c>
    </row>
    <row r="329" spans="1:5" ht="13.5">
      <c r="A329" s="92">
        <v>27326</v>
      </c>
      <c r="B329" s="81" t="s">
        <v>629</v>
      </c>
      <c r="C329" s="234">
        <v>50</v>
      </c>
      <c r="D329" s="234" t="s">
        <v>885</v>
      </c>
      <c r="E329" s="238" t="s">
        <v>733</v>
      </c>
    </row>
    <row r="330" spans="1:5" ht="13.5">
      <c r="A330" s="92">
        <v>27327</v>
      </c>
      <c r="B330" s="81" t="s">
        <v>840</v>
      </c>
      <c r="C330" s="234">
        <v>40</v>
      </c>
      <c r="D330" s="234" t="s">
        <v>882</v>
      </c>
      <c r="E330" s="238" t="s">
        <v>734</v>
      </c>
    </row>
    <row r="331" spans="1:5" ht="13.5">
      <c r="A331" s="92">
        <v>27328</v>
      </c>
      <c r="B331" s="81" t="s">
        <v>630</v>
      </c>
      <c r="C331" s="234">
        <v>8</v>
      </c>
      <c r="D331" s="234" t="s">
        <v>329</v>
      </c>
      <c r="E331" s="213"/>
    </row>
    <row r="332" spans="1:5" ht="13.5">
      <c r="A332" s="92">
        <v>27329</v>
      </c>
      <c r="B332" s="81" t="s">
        <v>631</v>
      </c>
      <c r="C332" s="234">
        <v>8</v>
      </c>
      <c r="D332" s="234" t="s">
        <v>330</v>
      </c>
      <c r="E332" s="238" t="s">
        <v>735</v>
      </c>
    </row>
    <row r="333" spans="1:5" ht="13.5">
      <c r="A333" s="92">
        <v>27330</v>
      </c>
      <c r="B333" s="81" t="s">
        <v>886</v>
      </c>
      <c r="C333" s="234">
        <v>30</v>
      </c>
      <c r="D333" s="234" t="s">
        <v>857</v>
      </c>
      <c r="E333" s="213" t="s">
        <v>741</v>
      </c>
    </row>
    <row r="334" spans="1:5" ht="13.5">
      <c r="A334" s="92">
        <v>27331</v>
      </c>
      <c r="B334" s="77" t="s">
        <v>632</v>
      </c>
      <c r="C334" s="79">
        <v>35</v>
      </c>
      <c r="D334" s="79" t="s">
        <v>925</v>
      </c>
      <c r="E334" s="243" t="s">
        <v>887</v>
      </c>
    </row>
    <row r="335" spans="1:5" ht="13.5">
      <c r="A335" s="92">
        <v>27332</v>
      </c>
      <c r="B335" s="81" t="s">
        <v>633</v>
      </c>
      <c r="C335" s="237">
        <v>13</v>
      </c>
      <c r="D335" s="237">
        <v>9</v>
      </c>
      <c r="E335" s="238" t="s">
        <v>736</v>
      </c>
    </row>
    <row r="336" spans="1:5" ht="13.5">
      <c r="A336" s="92">
        <v>27333</v>
      </c>
      <c r="B336" s="81" t="s">
        <v>888</v>
      </c>
      <c r="C336" s="237">
        <v>13</v>
      </c>
      <c r="D336" s="237">
        <v>9</v>
      </c>
      <c r="E336" s="214" t="s">
        <v>889</v>
      </c>
    </row>
    <row r="337" spans="1:5" ht="13.5">
      <c r="A337" s="92">
        <v>27334</v>
      </c>
      <c r="B337" s="81" t="s">
        <v>634</v>
      </c>
      <c r="C337" s="200" t="s">
        <v>898</v>
      </c>
      <c r="D337" s="200">
        <v>9</v>
      </c>
      <c r="E337" s="238" t="s">
        <v>736</v>
      </c>
    </row>
    <row r="338" spans="1:5" ht="13.5">
      <c r="A338" s="92">
        <v>27335</v>
      </c>
      <c r="B338" s="81" t="s">
        <v>635</v>
      </c>
      <c r="C338" s="237">
        <v>1</v>
      </c>
      <c r="D338" s="200" t="s">
        <v>289</v>
      </c>
      <c r="E338" s="246" t="s">
        <v>636</v>
      </c>
    </row>
    <row r="339" spans="1:5" ht="13.5">
      <c r="A339" s="92">
        <v>27336</v>
      </c>
      <c r="B339" s="81" t="s">
        <v>637</v>
      </c>
      <c r="C339" s="237">
        <v>13</v>
      </c>
      <c r="D339" s="237">
        <v>9</v>
      </c>
      <c r="E339" s="238" t="s">
        <v>737</v>
      </c>
    </row>
    <row r="340" spans="1:5" ht="13.5">
      <c r="A340" s="92">
        <v>27337</v>
      </c>
      <c r="B340" s="81" t="s">
        <v>638</v>
      </c>
      <c r="C340" s="237">
        <v>13</v>
      </c>
      <c r="D340" s="237">
        <v>9</v>
      </c>
      <c r="E340" s="238" t="s">
        <v>738</v>
      </c>
    </row>
    <row r="341" spans="1:5" ht="13.5">
      <c r="A341" s="92">
        <v>27338</v>
      </c>
      <c r="B341" s="77" t="s">
        <v>355</v>
      </c>
      <c r="C341" s="78" t="s">
        <v>933</v>
      </c>
      <c r="D341" s="78" t="s">
        <v>925</v>
      </c>
      <c r="E341" s="67" t="s">
        <v>149</v>
      </c>
    </row>
    <row r="342" spans="1:5" ht="13.5">
      <c r="A342" s="92">
        <v>27339</v>
      </c>
      <c r="B342" s="219" t="s">
        <v>639</v>
      </c>
      <c r="C342" s="200">
        <v>1</v>
      </c>
      <c r="D342" s="200" t="s">
        <v>289</v>
      </c>
      <c r="E342" s="246" t="s">
        <v>640</v>
      </c>
    </row>
    <row r="343" spans="1:5" ht="13.5">
      <c r="A343" s="92">
        <v>27340</v>
      </c>
      <c r="B343" s="219" t="s">
        <v>641</v>
      </c>
      <c r="C343" s="200">
        <v>1</v>
      </c>
      <c r="D343" s="200" t="s">
        <v>289</v>
      </c>
      <c r="E343" s="246" t="s">
        <v>640</v>
      </c>
    </row>
    <row r="344" spans="1:5" ht="13.5">
      <c r="A344" s="92">
        <v>27341</v>
      </c>
      <c r="B344" s="81" t="s">
        <v>642</v>
      </c>
      <c r="C344" s="237">
        <v>1</v>
      </c>
      <c r="D344" s="200" t="s">
        <v>289</v>
      </c>
      <c r="E344" s="246" t="s">
        <v>546</v>
      </c>
    </row>
    <row r="345" spans="1:5" ht="13.5">
      <c r="A345" s="92">
        <v>27342</v>
      </c>
      <c r="B345" s="81" t="s">
        <v>643</v>
      </c>
      <c r="C345" s="237">
        <v>13</v>
      </c>
      <c r="D345" s="237">
        <v>9</v>
      </c>
      <c r="E345" s="238" t="s">
        <v>739</v>
      </c>
    </row>
    <row r="346" spans="1:5" ht="13.5">
      <c r="A346" s="92">
        <v>27343</v>
      </c>
      <c r="B346" s="81" t="s">
        <v>819</v>
      </c>
      <c r="C346" s="237">
        <v>8</v>
      </c>
      <c r="D346" s="237" t="s">
        <v>928</v>
      </c>
      <c r="E346" s="214"/>
    </row>
    <row r="347" spans="1:5" ht="13.5">
      <c r="A347" s="92">
        <v>27344</v>
      </c>
      <c r="B347" s="81" t="s">
        <v>644</v>
      </c>
      <c r="C347" s="237">
        <v>9</v>
      </c>
      <c r="D347" s="237">
        <v>9</v>
      </c>
      <c r="E347" s="214" t="s">
        <v>645</v>
      </c>
    </row>
    <row r="348" spans="1:5" ht="13.5">
      <c r="A348" s="92">
        <v>27345</v>
      </c>
      <c r="B348" s="81" t="s">
        <v>820</v>
      </c>
      <c r="C348" s="237">
        <v>13</v>
      </c>
      <c r="D348" s="237">
        <v>9</v>
      </c>
      <c r="E348" s="214" t="s">
        <v>449</v>
      </c>
    </row>
    <row r="349" spans="1:5" ht="13.5">
      <c r="A349" s="92">
        <v>27346</v>
      </c>
      <c r="B349" s="81" t="s">
        <v>821</v>
      </c>
      <c r="C349" s="237">
        <v>8</v>
      </c>
      <c r="D349" s="237" t="s">
        <v>928</v>
      </c>
      <c r="E349" s="214" t="s">
        <v>450</v>
      </c>
    </row>
    <row r="350" spans="1:5" ht="13.5">
      <c r="A350" s="92">
        <v>27347</v>
      </c>
      <c r="B350" s="81" t="s">
        <v>646</v>
      </c>
      <c r="C350" s="237">
        <v>9</v>
      </c>
      <c r="D350" s="237">
        <v>9</v>
      </c>
      <c r="E350" s="214" t="s">
        <v>451</v>
      </c>
    </row>
    <row r="351" spans="1:5" ht="13.5">
      <c r="A351" s="92">
        <v>27348</v>
      </c>
      <c r="B351" s="81" t="s">
        <v>647</v>
      </c>
      <c r="C351" s="200" t="s">
        <v>742</v>
      </c>
      <c r="D351" s="237">
        <v>9</v>
      </c>
      <c r="E351" s="214" t="s">
        <v>648</v>
      </c>
    </row>
    <row r="352" spans="1:5" ht="13.5">
      <c r="A352" s="92">
        <v>27349</v>
      </c>
      <c r="B352" s="81" t="s">
        <v>649</v>
      </c>
      <c r="C352" s="237">
        <v>13</v>
      </c>
      <c r="D352" s="237">
        <v>9</v>
      </c>
      <c r="E352" s="214" t="s">
        <v>650</v>
      </c>
    </row>
    <row r="353" spans="1:5" ht="13.5">
      <c r="A353" s="92">
        <v>27350</v>
      </c>
      <c r="B353" s="81" t="s">
        <v>822</v>
      </c>
      <c r="C353" s="237">
        <v>8</v>
      </c>
      <c r="D353" s="237" t="s">
        <v>928</v>
      </c>
      <c r="E353" s="214" t="s">
        <v>452</v>
      </c>
    </row>
    <row r="354" spans="1:5" ht="13.5">
      <c r="A354" s="92">
        <v>27351</v>
      </c>
      <c r="B354" s="81" t="s">
        <v>651</v>
      </c>
      <c r="C354" s="237">
        <v>9</v>
      </c>
      <c r="D354" s="237">
        <v>9</v>
      </c>
      <c r="E354" s="214" t="s">
        <v>453</v>
      </c>
    </row>
    <row r="355" spans="1:5" ht="13.5">
      <c r="A355" s="92">
        <v>27352</v>
      </c>
      <c r="B355" s="81" t="s">
        <v>652</v>
      </c>
      <c r="C355" s="200" t="s">
        <v>742</v>
      </c>
      <c r="D355" s="237">
        <v>9</v>
      </c>
      <c r="E355" s="214" t="s">
        <v>454</v>
      </c>
    </row>
    <row r="356" spans="1:5" ht="13.5">
      <c r="A356" s="92">
        <v>27353</v>
      </c>
      <c r="B356" s="81" t="s">
        <v>653</v>
      </c>
      <c r="C356" s="237">
        <v>13</v>
      </c>
      <c r="D356" s="237">
        <v>9</v>
      </c>
      <c r="E356" s="214" t="s">
        <v>455</v>
      </c>
    </row>
    <row r="357" spans="1:5" ht="13.5">
      <c r="A357" s="92">
        <v>27354</v>
      </c>
      <c r="B357" s="81" t="s">
        <v>654</v>
      </c>
      <c r="C357" s="237">
        <v>23</v>
      </c>
      <c r="D357" s="237" t="s">
        <v>343</v>
      </c>
      <c r="E357" s="214" t="s">
        <v>456</v>
      </c>
    </row>
    <row r="358" spans="1:5" ht="13.5">
      <c r="A358" s="92">
        <v>27355</v>
      </c>
      <c r="B358" s="81" t="s">
        <v>655</v>
      </c>
      <c r="C358" s="237">
        <v>8</v>
      </c>
      <c r="D358" s="237" t="s">
        <v>928</v>
      </c>
      <c r="E358" s="214" t="s">
        <v>457</v>
      </c>
    </row>
    <row r="359" spans="1:5" ht="13.5">
      <c r="A359" s="92">
        <v>27356</v>
      </c>
      <c r="B359" s="81" t="s">
        <v>656</v>
      </c>
      <c r="C359" s="237">
        <v>23</v>
      </c>
      <c r="D359" s="237" t="s">
        <v>343</v>
      </c>
      <c r="E359" s="214" t="s">
        <v>458</v>
      </c>
    </row>
    <row r="360" spans="1:5" ht="13.5">
      <c r="A360" s="92">
        <v>27357</v>
      </c>
      <c r="B360" s="81" t="s">
        <v>657</v>
      </c>
      <c r="C360" s="237">
        <v>9</v>
      </c>
      <c r="D360" s="237">
        <v>9</v>
      </c>
      <c r="E360" s="214" t="s">
        <v>459</v>
      </c>
    </row>
    <row r="361" spans="1:5" ht="13.5">
      <c r="A361" s="92">
        <v>27358</v>
      </c>
      <c r="B361" s="81" t="s">
        <v>658</v>
      </c>
      <c r="C361" s="200">
        <v>13</v>
      </c>
      <c r="D361" s="200">
        <v>9</v>
      </c>
      <c r="E361" s="214" t="s">
        <v>232</v>
      </c>
    </row>
    <row r="362" spans="1:5" ht="13.5">
      <c r="A362" s="92">
        <v>27359</v>
      </c>
      <c r="B362" s="81" t="s">
        <v>659</v>
      </c>
      <c r="C362" s="237">
        <v>1</v>
      </c>
      <c r="D362" s="237" t="s">
        <v>925</v>
      </c>
      <c r="E362" s="214" t="s">
        <v>460</v>
      </c>
    </row>
    <row r="363" spans="1:5" ht="13.5">
      <c r="A363" s="92">
        <v>27360</v>
      </c>
      <c r="B363" s="81" t="s">
        <v>660</v>
      </c>
      <c r="C363" s="237">
        <v>23</v>
      </c>
      <c r="D363" s="237" t="s">
        <v>925</v>
      </c>
      <c r="E363" s="243" t="s">
        <v>661</v>
      </c>
    </row>
    <row r="364" spans="1:5" ht="13.5">
      <c r="A364" s="92">
        <v>27361</v>
      </c>
      <c r="B364" s="81" t="s">
        <v>662</v>
      </c>
      <c r="C364" s="237">
        <v>23</v>
      </c>
      <c r="D364" s="237" t="s">
        <v>925</v>
      </c>
      <c r="E364" s="243" t="s">
        <v>663</v>
      </c>
    </row>
    <row r="365" spans="1:5" ht="13.5">
      <c r="A365" s="92">
        <v>27362</v>
      </c>
      <c r="B365" s="81" t="s">
        <v>823</v>
      </c>
      <c r="C365" s="237">
        <v>8</v>
      </c>
      <c r="D365" s="237" t="s">
        <v>824</v>
      </c>
      <c r="E365" s="214" t="s">
        <v>461</v>
      </c>
    </row>
    <row r="366" spans="1:5" ht="13.5">
      <c r="A366" s="92">
        <v>27363</v>
      </c>
      <c r="B366" s="81" t="s">
        <v>664</v>
      </c>
      <c r="C366" s="200" t="s">
        <v>860</v>
      </c>
      <c r="D366" s="237">
        <v>9</v>
      </c>
      <c r="E366" s="214" t="s">
        <v>817</v>
      </c>
    </row>
    <row r="367" spans="1:5" ht="13.5">
      <c r="A367" s="92">
        <v>27364</v>
      </c>
      <c r="B367" s="81" t="s">
        <v>665</v>
      </c>
      <c r="C367" s="237">
        <v>1</v>
      </c>
      <c r="D367" s="237" t="s">
        <v>825</v>
      </c>
      <c r="E367" s="214" t="s">
        <v>666</v>
      </c>
    </row>
    <row r="368" spans="1:5" ht="13.5">
      <c r="A368" s="92">
        <v>27365</v>
      </c>
      <c r="B368" s="81" t="s">
        <v>667</v>
      </c>
      <c r="C368" s="237">
        <v>9</v>
      </c>
      <c r="D368" s="237">
        <v>9</v>
      </c>
      <c r="E368" s="214" t="s">
        <v>668</v>
      </c>
    </row>
    <row r="369" spans="1:5" ht="13.5">
      <c r="A369" s="92">
        <v>27366</v>
      </c>
      <c r="B369" s="81" t="s">
        <v>826</v>
      </c>
      <c r="C369" s="237">
        <v>13</v>
      </c>
      <c r="D369" s="237">
        <v>9</v>
      </c>
      <c r="E369" s="214" t="s">
        <v>740</v>
      </c>
    </row>
    <row r="370" spans="1:5" ht="13.5">
      <c r="A370" s="92">
        <v>27367</v>
      </c>
      <c r="B370" s="81" t="s">
        <v>827</v>
      </c>
      <c r="C370" s="237">
        <v>9</v>
      </c>
      <c r="D370" s="237">
        <v>9</v>
      </c>
      <c r="E370" s="214" t="s">
        <v>818</v>
      </c>
    </row>
    <row r="371" spans="1:5" ht="13.5">
      <c r="A371" s="92">
        <v>27368</v>
      </c>
      <c r="B371" s="81" t="s">
        <v>669</v>
      </c>
      <c r="C371" s="234">
        <v>8</v>
      </c>
      <c r="D371" s="234" t="s">
        <v>813</v>
      </c>
      <c r="E371" s="214" t="s">
        <v>462</v>
      </c>
    </row>
    <row r="372" spans="1:5" ht="13.5">
      <c r="A372" s="92">
        <v>27369</v>
      </c>
      <c r="B372" s="81" t="s">
        <v>670</v>
      </c>
      <c r="C372" s="78">
        <v>20</v>
      </c>
      <c r="D372" s="78" t="s">
        <v>925</v>
      </c>
      <c r="E372" s="214" t="s">
        <v>463</v>
      </c>
    </row>
    <row r="373" spans="1:5" ht="13.5">
      <c r="A373" s="92">
        <v>27370</v>
      </c>
      <c r="B373" s="81" t="s">
        <v>671</v>
      </c>
      <c r="C373" s="234">
        <v>40</v>
      </c>
      <c r="D373" s="234" t="s">
        <v>814</v>
      </c>
      <c r="E373" s="214" t="s">
        <v>463</v>
      </c>
    </row>
    <row r="374" spans="1:5" ht="13.5">
      <c r="A374" s="92">
        <v>27371</v>
      </c>
      <c r="B374" s="81" t="s">
        <v>672</v>
      </c>
      <c r="C374" s="237">
        <v>1</v>
      </c>
      <c r="D374" s="78" t="s">
        <v>925</v>
      </c>
      <c r="E374" s="214" t="s">
        <v>743</v>
      </c>
    </row>
    <row r="375" spans="1:5" ht="13.5">
      <c r="A375" s="92">
        <v>27372</v>
      </c>
      <c r="B375" s="77" t="s">
        <v>673</v>
      </c>
      <c r="C375" s="78">
        <v>20</v>
      </c>
      <c r="D375" s="78" t="s">
        <v>925</v>
      </c>
      <c r="E375" s="214" t="s">
        <v>464</v>
      </c>
    </row>
    <row r="376" spans="1:5" ht="13.5">
      <c r="A376" s="92">
        <v>27373</v>
      </c>
      <c r="B376" s="77" t="s">
        <v>674</v>
      </c>
      <c r="C376" s="234">
        <v>40</v>
      </c>
      <c r="D376" s="234" t="s">
        <v>882</v>
      </c>
      <c r="E376" s="214" t="s">
        <v>464</v>
      </c>
    </row>
    <row r="377" spans="1:5" ht="13.5">
      <c r="A377" s="92">
        <v>27374</v>
      </c>
      <c r="B377" s="81" t="s">
        <v>675</v>
      </c>
      <c r="C377" s="234">
        <v>7</v>
      </c>
      <c r="D377" s="234" t="s">
        <v>300</v>
      </c>
      <c r="E377" s="67" t="s">
        <v>465</v>
      </c>
    </row>
    <row r="378" spans="1:5" ht="13.5">
      <c r="A378" s="92">
        <v>27375</v>
      </c>
      <c r="B378" s="81" t="s">
        <v>676</v>
      </c>
      <c r="C378" s="78">
        <v>20</v>
      </c>
      <c r="D378" s="78" t="s">
        <v>925</v>
      </c>
      <c r="E378" s="214" t="s">
        <v>466</v>
      </c>
    </row>
    <row r="379" spans="1:5" ht="13.5">
      <c r="A379" s="92">
        <v>27376</v>
      </c>
      <c r="B379" s="81" t="s">
        <v>677</v>
      </c>
      <c r="C379" s="234">
        <v>40</v>
      </c>
      <c r="D379" s="234" t="s">
        <v>814</v>
      </c>
      <c r="E379" s="214" t="s">
        <v>467</v>
      </c>
    </row>
    <row r="380" spans="1:5" ht="13.5">
      <c r="A380" s="92">
        <v>27377</v>
      </c>
      <c r="B380" s="77" t="s">
        <v>678</v>
      </c>
      <c r="C380" s="78">
        <v>12</v>
      </c>
      <c r="D380" s="78" t="s">
        <v>925</v>
      </c>
      <c r="E380" s="67" t="s">
        <v>468</v>
      </c>
    </row>
    <row r="381" spans="1:5" ht="13.5">
      <c r="A381" s="92">
        <v>27378</v>
      </c>
      <c r="B381" s="77" t="s">
        <v>679</v>
      </c>
      <c r="C381" s="78">
        <v>24</v>
      </c>
      <c r="D381" s="78" t="s">
        <v>938</v>
      </c>
      <c r="E381" s="67" t="s">
        <v>680</v>
      </c>
    </row>
    <row r="382" spans="1:5" ht="13.5">
      <c r="A382" s="92">
        <v>27379</v>
      </c>
      <c r="B382" s="81" t="s">
        <v>681</v>
      </c>
      <c r="C382" s="234">
        <v>8</v>
      </c>
      <c r="D382" s="234" t="s">
        <v>863</v>
      </c>
      <c r="E382" s="214" t="s">
        <v>469</v>
      </c>
    </row>
    <row r="383" spans="1:5" ht="13.5">
      <c r="A383" s="92">
        <v>27380</v>
      </c>
      <c r="B383" s="81" t="s">
        <v>682</v>
      </c>
      <c r="C383" s="78">
        <v>20</v>
      </c>
      <c r="D383" s="78" t="s">
        <v>925</v>
      </c>
      <c r="E383" s="214" t="s">
        <v>470</v>
      </c>
    </row>
    <row r="384" spans="1:5" ht="13.5">
      <c r="A384" s="92">
        <v>27381</v>
      </c>
      <c r="B384" s="81" t="s">
        <v>683</v>
      </c>
      <c r="C384" s="234">
        <v>40</v>
      </c>
      <c r="D384" s="234" t="s">
        <v>885</v>
      </c>
      <c r="E384" s="214" t="s">
        <v>470</v>
      </c>
    </row>
    <row r="385" spans="1:5" ht="13.5">
      <c r="A385" s="92">
        <v>27382</v>
      </c>
      <c r="B385" s="77" t="s">
        <v>684</v>
      </c>
      <c r="C385" s="78">
        <v>12</v>
      </c>
      <c r="D385" s="78" t="s">
        <v>925</v>
      </c>
      <c r="E385" s="67" t="s">
        <v>471</v>
      </c>
    </row>
    <row r="386" spans="1:5" ht="13.5">
      <c r="A386" s="92">
        <v>27383</v>
      </c>
      <c r="B386" s="77" t="s">
        <v>685</v>
      </c>
      <c r="C386" s="78">
        <v>24</v>
      </c>
      <c r="D386" s="78" t="s">
        <v>938</v>
      </c>
      <c r="E386" s="67" t="s">
        <v>744</v>
      </c>
    </row>
    <row r="387" spans="1:5" ht="13.5">
      <c r="A387" s="92">
        <v>27384</v>
      </c>
      <c r="B387" s="81" t="s">
        <v>306</v>
      </c>
      <c r="C387" s="234">
        <v>8</v>
      </c>
      <c r="D387" s="234" t="s">
        <v>289</v>
      </c>
      <c r="E387" s="213" t="s">
        <v>472</v>
      </c>
    </row>
    <row r="388" spans="1:5" ht="13.5">
      <c r="A388" s="92">
        <v>27385</v>
      </c>
      <c r="B388" s="81" t="s">
        <v>686</v>
      </c>
      <c r="C388" s="78">
        <v>20</v>
      </c>
      <c r="D388" s="78" t="s">
        <v>925</v>
      </c>
      <c r="E388" s="213" t="s">
        <v>473</v>
      </c>
    </row>
    <row r="389" spans="1:5" ht="13.5">
      <c r="A389" s="92">
        <v>27386</v>
      </c>
      <c r="B389" s="81" t="s">
        <v>687</v>
      </c>
      <c r="C389" s="234">
        <v>40</v>
      </c>
      <c r="D389" s="234" t="s">
        <v>885</v>
      </c>
      <c r="E389" s="213" t="s">
        <v>473</v>
      </c>
    </row>
    <row r="390" spans="1:5" ht="13.5">
      <c r="A390" s="92">
        <v>27387</v>
      </c>
      <c r="B390" s="77" t="s">
        <v>688</v>
      </c>
      <c r="C390" s="78">
        <v>12</v>
      </c>
      <c r="D390" s="78" t="s">
        <v>925</v>
      </c>
      <c r="E390" s="67" t="s">
        <v>474</v>
      </c>
    </row>
    <row r="391" spans="1:5" ht="13.5">
      <c r="A391" s="92">
        <v>27388</v>
      </c>
      <c r="B391" s="77" t="s">
        <v>689</v>
      </c>
      <c r="C391" s="78">
        <v>24</v>
      </c>
      <c r="D391" s="78" t="s">
        <v>938</v>
      </c>
      <c r="E391" s="67" t="s">
        <v>690</v>
      </c>
    </row>
    <row r="392" spans="1:5" ht="13.5">
      <c r="A392" s="236">
        <v>27389</v>
      </c>
      <c r="B392" s="81" t="s">
        <v>691</v>
      </c>
      <c r="C392" s="234">
        <v>1</v>
      </c>
      <c r="D392" s="234" t="s">
        <v>1093</v>
      </c>
      <c r="E392" s="213" t="s">
        <v>475</v>
      </c>
    </row>
    <row r="393" spans="1:5" ht="13.5">
      <c r="A393" s="236">
        <v>27390</v>
      </c>
      <c r="B393" s="77" t="s">
        <v>692</v>
      </c>
      <c r="C393" s="78">
        <v>1</v>
      </c>
      <c r="D393" s="78" t="s">
        <v>847</v>
      </c>
      <c r="E393" s="67" t="s">
        <v>476</v>
      </c>
    </row>
    <row r="394" spans="1:5" ht="13.5">
      <c r="A394" s="92">
        <v>27391</v>
      </c>
      <c r="B394" s="77" t="s">
        <v>693</v>
      </c>
      <c r="C394" s="78">
        <v>1</v>
      </c>
      <c r="D394" s="78" t="s">
        <v>863</v>
      </c>
      <c r="E394" s="67" t="s">
        <v>694</v>
      </c>
    </row>
    <row r="395" spans="1:5" ht="14.25" thickBot="1">
      <c r="A395" s="247">
        <v>27392</v>
      </c>
      <c r="B395" s="118" t="s">
        <v>357</v>
      </c>
      <c r="C395" s="119">
        <v>3</v>
      </c>
      <c r="D395" s="119" t="s">
        <v>863</v>
      </c>
      <c r="E395" s="120" t="s">
        <v>356</v>
      </c>
    </row>
  </sheetData>
  <printOptions/>
  <pageMargins left="0.5905511811023623" right="0.25" top="0.5905511811023623" bottom="0.7874015748031497" header="0.3937007874015748" footer="0.3937007874015748"/>
  <pageSetup fitToHeight="6" fitToWidth="1" horizontalDpi="600" verticalDpi="600" orientation="portrait" paperSize="9" scale="78" r:id="rId1"/>
  <headerFooter alignWithMargins="0">
    <oddHeader>&amp;R印刷日：&amp;D</oddHeader>
    <oddFooter>&amp;C&amp;P / &amp;N ﾍﾟｰｼﾞ</oddFooter>
  </headerFooter>
</worksheet>
</file>

<file path=xl/worksheets/sheet3.xml><?xml version="1.0" encoding="utf-8"?>
<worksheet xmlns="http://schemas.openxmlformats.org/spreadsheetml/2006/main" xmlns:r="http://schemas.openxmlformats.org/officeDocument/2006/relationships">
  <dimension ref="B2:H53"/>
  <sheetViews>
    <sheetView workbookViewId="0" topLeftCell="A1">
      <selection activeCell="F17" sqref="F17"/>
    </sheetView>
  </sheetViews>
  <sheetFormatPr defaultColWidth="9.00390625" defaultRowHeight="13.5"/>
  <cols>
    <col min="1" max="1" width="2.625" style="222" customWidth="1"/>
    <col min="2" max="2" width="15.625" style="222" customWidth="1"/>
    <col min="3" max="7" width="9.00390625" style="222" customWidth="1"/>
    <col min="8" max="8" width="15.625" style="222" customWidth="1"/>
    <col min="9" max="16384" width="9.00390625" style="222" customWidth="1"/>
  </cols>
  <sheetData>
    <row r="2" spans="2:8" s="126" customFormat="1" ht="18.75">
      <c r="B2" s="39" t="s">
        <v>1125</v>
      </c>
      <c r="C2" s="140"/>
      <c r="D2" s="140"/>
      <c r="E2" s="140"/>
      <c r="F2" s="140"/>
      <c r="G2" s="140"/>
      <c r="H2" s="140"/>
    </row>
    <row r="3" spans="2:8" s="126" customFormat="1" ht="18.75">
      <c r="B3" s="39"/>
      <c r="C3" s="140"/>
      <c r="D3" s="140"/>
      <c r="E3" s="140"/>
      <c r="F3" s="140"/>
      <c r="G3" s="140"/>
      <c r="H3" s="140"/>
    </row>
    <row r="8" spans="2:4" s="126" customFormat="1" ht="14.25">
      <c r="B8" s="46" t="s">
        <v>1068</v>
      </c>
      <c r="D8" s="125"/>
    </row>
    <row r="9" spans="2:8" ht="13.5">
      <c r="B9" s="220"/>
      <c r="C9" s="220"/>
      <c r="D9" s="221"/>
      <c r="E9" s="220"/>
      <c r="F9" s="45" t="s">
        <v>1126</v>
      </c>
      <c r="G9" s="45"/>
      <c r="H9" s="45"/>
    </row>
    <row r="10" spans="4:8" ht="13.5">
      <c r="D10" s="223"/>
      <c r="F10" s="40"/>
      <c r="G10" s="40"/>
      <c r="H10" s="40"/>
    </row>
    <row r="11" spans="2:8" ht="14.25">
      <c r="B11" s="46" t="s">
        <v>1069</v>
      </c>
      <c r="C11" s="126"/>
      <c r="D11" s="125"/>
      <c r="E11" s="126"/>
      <c r="F11" s="42"/>
      <c r="G11" s="224"/>
      <c r="H11" s="224"/>
    </row>
    <row r="12" spans="3:8" ht="13.5">
      <c r="C12" s="40"/>
      <c r="D12" s="43" t="s">
        <v>1070</v>
      </c>
      <c r="F12" s="42"/>
      <c r="G12" s="224"/>
      <c r="H12" s="224"/>
    </row>
    <row r="13" spans="2:8" ht="13.5">
      <c r="B13" s="225"/>
      <c r="C13" s="225"/>
      <c r="D13" s="226"/>
      <c r="E13" s="225"/>
      <c r="F13" s="45" t="s">
        <v>1071</v>
      </c>
      <c r="G13" s="45"/>
      <c r="H13" s="45"/>
    </row>
    <row r="14" spans="4:8" ht="13.5">
      <c r="D14" s="223"/>
      <c r="F14" s="40"/>
      <c r="G14" s="40"/>
      <c r="H14" s="40"/>
    </row>
    <row r="15" spans="2:8" ht="14.25">
      <c r="B15" s="46" t="s">
        <v>1072</v>
      </c>
      <c r="C15" s="126"/>
      <c r="D15" s="125"/>
      <c r="E15" s="126"/>
      <c r="F15" s="42"/>
      <c r="G15" s="224"/>
      <c r="H15" s="224"/>
    </row>
    <row r="16" spans="3:8" ht="13.5">
      <c r="C16" s="40"/>
      <c r="D16" s="43" t="s">
        <v>913</v>
      </c>
      <c r="F16" s="42"/>
      <c r="G16" s="224"/>
      <c r="H16" s="224"/>
    </row>
    <row r="17" spans="2:8" ht="13.5">
      <c r="B17" s="225"/>
      <c r="C17" s="225"/>
      <c r="D17" s="226"/>
      <c r="E17" s="225"/>
      <c r="F17" s="45" t="s">
        <v>1073</v>
      </c>
      <c r="G17" s="45"/>
      <c r="H17" s="45"/>
    </row>
    <row r="18" spans="4:8" ht="13.5">
      <c r="D18" s="223"/>
      <c r="F18" s="40"/>
      <c r="G18" s="40"/>
      <c r="H18" s="40"/>
    </row>
    <row r="19" spans="2:8" ht="14.25">
      <c r="B19" s="46" t="s">
        <v>1074</v>
      </c>
      <c r="C19" s="126"/>
      <c r="D19" s="125"/>
      <c r="E19" s="126"/>
      <c r="F19" s="42"/>
      <c r="G19" s="224"/>
      <c r="H19" s="224"/>
    </row>
    <row r="20" spans="3:4" ht="13.5">
      <c r="C20" s="40"/>
      <c r="D20" s="43" t="s">
        <v>1015</v>
      </c>
    </row>
    <row r="21" spans="2:8" ht="13.5">
      <c r="B21" s="225"/>
      <c r="C21" s="225"/>
      <c r="D21" s="226"/>
      <c r="E21" s="225"/>
      <c r="F21" s="45" t="s">
        <v>182</v>
      </c>
      <c r="G21" s="45"/>
      <c r="H21" s="45"/>
    </row>
    <row r="22" spans="4:8" ht="13.5">
      <c r="D22" s="223"/>
      <c r="F22" s="41"/>
      <c r="G22" s="41"/>
      <c r="H22" s="41"/>
    </row>
    <row r="23" spans="2:8" ht="14.25">
      <c r="B23" s="46" t="s">
        <v>1075</v>
      </c>
      <c r="C23" s="126"/>
      <c r="D23" s="125"/>
      <c r="E23" s="126"/>
      <c r="F23" s="41"/>
      <c r="G23" s="41"/>
      <c r="H23" s="41"/>
    </row>
    <row r="24" spans="4:8" ht="13.5">
      <c r="D24" s="223"/>
      <c r="F24" s="40" t="s">
        <v>1127</v>
      </c>
      <c r="G24" s="40"/>
      <c r="H24" s="40"/>
    </row>
    <row r="25" spans="4:8" ht="13.5">
      <c r="D25" s="223"/>
      <c r="F25" s="40" t="s">
        <v>1128</v>
      </c>
      <c r="G25" s="40"/>
      <c r="H25" s="40"/>
    </row>
    <row r="26" spans="4:8" ht="13.5">
      <c r="D26" s="223"/>
      <c r="F26" s="40" t="s">
        <v>1076</v>
      </c>
      <c r="G26" s="40"/>
      <c r="H26" s="40"/>
    </row>
    <row r="27" spans="2:8" ht="13.5">
      <c r="B27" s="225"/>
      <c r="C27" s="45"/>
      <c r="D27" s="44" t="s">
        <v>1129</v>
      </c>
      <c r="E27" s="225"/>
      <c r="F27" s="225"/>
      <c r="G27" s="225"/>
      <c r="H27" s="225"/>
    </row>
    <row r="28" spans="2:4" ht="13.5">
      <c r="B28" s="41"/>
      <c r="C28" s="41"/>
      <c r="D28" s="43"/>
    </row>
    <row r="29" spans="2:4" s="126" customFormat="1" ht="14.25">
      <c r="B29" s="46" t="s">
        <v>1077</v>
      </c>
      <c r="C29" s="140"/>
      <c r="D29" s="125"/>
    </row>
    <row r="30" spans="2:8" ht="13.5">
      <c r="B30" s="220"/>
      <c r="C30" s="45"/>
      <c r="D30" s="44" t="s">
        <v>1078</v>
      </c>
      <c r="E30" s="225"/>
      <c r="F30" s="225"/>
      <c r="G30" s="225"/>
      <c r="H30" s="225"/>
    </row>
    <row r="31" spans="2:4" ht="13.5">
      <c r="B31" s="41"/>
      <c r="C31" s="41"/>
      <c r="D31" s="43"/>
    </row>
    <row r="32" spans="2:4" s="126" customFormat="1" ht="14.25">
      <c r="B32" s="46" t="s">
        <v>1079</v>
      </c>
      <c r="C32" s="140"/>
      <c r="D32" s="125"/>
    </row>
    <row r="33" spans="2:4" ht="14.25">
      <c r="B33" s="46"/>
      <c r="C33" s="140"/>
      <c r="D33" s="43" t="s">
        <v>1080</v>
      </c>
    </row>
    <row r="34" spans="2:6" ht="14.25">
      <c r="B34" s="46"/>
      <c r="C34" s="140"/>
      <c r="D34" s="125"/>
      <c r="E34" s="126"/>
      <c r="F34" s="52" t="s">
        <v>1081</v>
      </c>
    </row>
    <row r="35" spans="2:4" ht="14.25">
      <c r="B35" s="46"/>
      <c r="C35" s="140"/>
      <c r="D35" s="43" t="s">
        <v>1082</v>
      </c>
    </row>
    <row r="36" spans="2:8" ht="14.25">
      <c r="B36" s="53"/>
      <c r="C36" s="227"/>
      <c r="D36" s="221"/>
      <c r="E36" s="220"/>
      <c r="F36" s="54" t="s">
        <v>1083</v>
      </c>
      <c r="G36" s="225"/>
      <c r="H36" s="225"/>
    </row>
    <row r="37" spans="2:4" ht="13.5">
      <c r="B37" s="41"/>
      <c r="C37" s="41"/>
      <c r="D37" s="43"/>
    </row>
    <row r="38" spans="2:8" s="126" customFormat="1" ht="14.25">
      <c r="B38" s="46" t="s">
        <v>1084</v>
      </c>
      <c r="C38" s="228"/>
      <c r="D38" s="229"/>
      <c r="E38" s="84"/>
      <c r="F38" s="84"/>
      <c r="G38" s="84"/>
      <c r="H38" s="84"/>
    </row>
    <row r="39" spans="2:8" ht="13.5">
      <c r="B39" s="42"/>
      <c r="C39" s="224"/>
      <c r="D39" s="223"/>
      <c r="F39" s="40" t="s">
        <v>1085</v>
      </c>
      <c r="G39" s="40"/>
      <c r="H39" s="40"/>
    </row>
    <row r="40" spans="2:8" ht="13.5">
      <c r="B40" s="42"/>
      <c r="C40" s="224"/>
      <c r="D40" s="223"/>
      <c r="F40" s="40" t="s">
        <v>1086</v>
      </c>
      <c r="G40" s="40"/>
      <c r="H40" s="40"/>
    </row>
    <row r="41" spans="3:8" ht="13.5">
      <c r="C41" s="40"/>
      <c r="D41" s="43" t="s">
        <v>1087</v>
      </c>
      <c r="F41" s="42"/>
      <c r="G41" s="224"/>
      <c r="H41" s="224"/>
    </row>
    <row r="42" spans="3:8" ht="13.5">
      <c r="C42" s="40"/>
      <c r="D42" s="43" t="s">
        <v>1088</v>
      </c>
      <c r="F42" s="42"/>
      <c r="G42" s="224"/>
      <c r="H42" s="224"/>
    </row>
    <row r="43" spans="2:8" ht="13.5">
      <c r="B43" s="42"/>
      <c r="C43" s="224"/>
      <c r="D43" s="43" t="s">
        <v>1089</v>
      </c>
      <c r="F43" s="40"/>
      <c r="G43" s="40"/>
      <c r="H43" s="40"/>
    </row>
    <row r="44" spans="2:8" ht="14.25">
      <c r="B44" s="53"/>
      <c r="C44" s="227"/>
      <c r="D44" s="44" t="s">
        <v>1090</v>
      </c>
      <c r="E44" s="225"/>
      <c r="F44" s="54"/>
      <c r="G44" s="225"/>
      <c r="H44" s="225"/>
    </row>
    <row r="45" spans="2:6" ht="14.25">
      <c r="B45" s="46"/>
      <c r="C45" s="140"/>
      <c r="D45" s="43"/>
      <c r="F45" s="52"/>
    </row>
    <row r="46" spans="2:4" s="126" customFormat="1" ht="14.25">
      <c r="B46" s="46" t="s">
        <v>1091</v>
      </c>
      <c r="C46" s="140"/>
      <c r="D46" s="125"/>
    </row>
    <row r="47" spans="2:4" ht="13.5">
      <c r="B47" s="126"/>
      <c r="C47" s="40"/>
      <c r="D47" s="43" t="s">
        <v>1092</v>
      </c>
    </row>
    <row r="48" spans="2:4" ht="13.5">
      <c r="B48" s="42"/>
      <c r="C48" s="224"/>
      <c r="D48" s="223"/>
    </row>
    <row r="49" spans="2:4" ht="13.5">
      <c r="B49" s="42"/>
      <c r="C49" s="224"/>
      <c r="D49" s="224"/>
    </row>
    <row r="50" spans="2:7" ht="13.5">
      <c r="B50" s="42"/>
      <c r="C50" s="222" t="s">
        <v>183</v>
      </c>
      <c r="D50" s="224"/>
      <c r="G50" s="222" t="s">
        <v>184</v>
      </c>
    </row>
    <row r="51" spans="2:4" ht="13.5">
      <c r="B51" s="42"/>
      <c r="C51" s="224"/>
      <c r="D51" s="224"/>
    </row>
    <row r="52" spans="2:4" ht="13.5">
      <c r="B52" s="42"/>
      <c r="C52" s="224"/>
      <c r="D52" s="224"/>
    </row>
    <row r="53" spans="2:4" ht="13.5">
      <c r="B53" s="42"/>
      <c r="C53" s="224"/>
      <c r="D53" s="224"/>
    </row>
  </sheetData>
  <printOptions horizontalCentered="1"/>
  <pageMargins left="0.7874015748031497" right="0.7874015748031497" top="0.97" bottom="0.8" header="0.4" footer="0.41"/>
  <pageSetup horizontalDpi="400" verticalDpi="400" orientation="portrait" paperSize="9" r:id="rId2"/>
  <headerFooter alignWithMargins="0">
    <oddHeader>&amp;R印刷日：&amp;D</oddHeader>
    <oddFooter>&amp;C&amp;P / &amp;N ﾍﾟｰｼﾞ</oddFooter>
  </headerFooter>
  <drawing r:id="rId1"/>
</worksheet>
</file>

<file path=xl/worksheets/sheet4.xml><?xml version="1.0" encoding="utf-8"?>
<worksheet xmlns="http://schemas.openxmlformats.org/spreadsheetml/2006/main" xmlns:r="http://schemas.openxmlformats.org/officeDocument/2006/relationships">
  <dimension ref="A1:F124"/>
  <sheetViews>
    <sheetView zoomScale="80" zoomScaleNormal="80" workbookViewId="0" topLeftCell="A99">
      <selection activeCell="I17" sqref="I17"/>
    </sheetView>
  </sheetViews>
  <sheetFormatPr defaultColWidth="9.00390625" defaultRowHeight="13.5"/>
  <cols>
    <col min="1" max="1" width="2.625" style="16" customWidth="1"/>
    <col min="2" max="2" width="2.625" style="33" customWidth="1"/>
    <col min="3" max="3" width="6.125" style="36" customWidth="1"/>
    <col min="4" max="4" width="6.375" style="0" customWidth="1"/>
    <col min="5" max="5" width="7.125" style="36" customWidth="1"/>
    <col min="6" max="6" width="9.00390625" style="36" customWidth="1"/>
  </cols>
  <sheetData>
    <row r="1" spans="1:3" ht="18.75">
      <c r="A1" s="37" t="s">
        <v>1130</v>
      </c>
      <c r="C1" s="35"/>
    </row>
    <row r="3" spans="1:6" ht="17.25">
      <c r="A3" s="48" t="str">
        <f>ﾒｯｾｰｼﾞﾌﾛｰ!B8</f>
        <v>商品情報提供</v>
      </c>
      <c r="F3" s="36" t="s">
        <v>193</v>
      </c>
    </row>
    <row r="5" spans="2:3" ht="17.25">
      <c r="B5" s="34" t="str">
        <f>ﾒｯｾｰｼﾞﾌﾛｰ!F9</f>
        <v>商品情報</v>
      </c>
      <c r="C5" s="35"/>
    </row>
    <row r="6" spans="2:5" ht="17.25">
      <c r="B6" s="36" t="s">
        <v>220</v>
      </c>
      <c r="C6" s="35"/>
      <c r="E6" s="47" t="s">
        <v>202</v>
      </c>
    </row>
    <row r="7" ht="17.25">
      <c r="C7" s="36" t="s">
        <v>1131</v>
      </c>
    </row>
    <row r="8" ht="17.25">
      <c r="C8" s="36" t="s">
        <v>1132</v>
      </c>
    </row>
    <row r="9" ht="17.25">
      <c r="C9" s="36" t="s">
        <v>1133</v>
      </c>
    </row>
    <row r="10" ht="17.25">
      <c r="C10" s="36" t="s">
        <v>188</v>
      </c>
    </row>
    <row r="12" spans="1:6" ht="17.25">
      <c r="A12" s="48" t="str">
        <f>ﾒｯｾｰｼﾞﾌﾛｰ!B11</f>
        <v>見積</v>
      </c>
      <c r="F12" s="36" t="s">
        <v>195</v>
      </c>
    </row>
    <row r="14" ht="17.25">
      <c r="B14" s="34" t="str">
        <f>ﾒｯｾｰｼﾞﾌﾛｰ!D12</f>
        <v>見積依頼情報（未定義)</v>
      </c>
    </row>
    <row r="15" spans="2:5" ht="17.25">
      <c r="B15" s="36" t="s">
        <v>220</v>
      </c>
      <c r="E15" s="47" t="s">
        <v>205</v>
      </c>
    </row>
    <row r="17" ht="17.25">
      <c r="B17" s="34" t="str">
        <f>ﾒｯｾｰｼﾞﾌﾛｰ!F13</f>
        <v>見積回答情報（未定義)</v>
      </c>
    </row>
    <row r="18" spans="2:5" ht="17.25">
      <c r="B18" s="36" t="s">
        <v>220</v>
      </c>
      <c r="E18" s="47" t="s">
        <v>206</v>
      </c>
    </row>
    <row r="20" spans="1:6" ht="17.25">
      <c r="A20" s="48" t="str">
        <f>ﾒｯｾｰｼﾞﾌﾛｰ!B15</f>
        <v>予約</v>
      </c>
      <c r="F20" s="36" t="s">
        <v>194</v>
      </c>
    </row>
    <row r="22" ht="17.25">
      <c r="B22" s="34" t="str">
        <f>ﾒｯｾｰｼﾞﾌﾛｰ!D16</f>
        <v>予約情報（未定義)</v>
      </c>
    </row>
    <row r="23" spans="2:5" ht="17.25">
      <c r="B23" s="36" t="s">
        <v>220</v>
      </c>
      <c r="E23" s="47" t="s">
        <v>203</v>
      </c>
    </row>
    <row r="25" ht="17.25">
      <c r="B25" s="34" t="str">
        <f>ﾒｯｾｰｼﾞﾌﾛｰ!F17</f>
        <v>予約回答情報（未定義)</v>
      </c>
    </row>
    <row r="26" spans="2:5" ht="17.25">
      <c r="B26" s="36" t="s">
        <v>220</v>
      </c>
      <c r="E26" s="47" t="s">
        <v>204</v>
      </c>
    </row>
    <row r="28" spans="1:6" ht="17.25">
      <c r="A28" s="48" t="str">
        <f>ﾒｯｾｰｼﾞﾌﾛｰ!B19</f>
        <v>確定注文</v>
      </c>
      <c r="F28" s="36" t="s">
        <v>196</v>
      </c>
    </row>
    <row r="30" spans="2:3" ht="17.25">
      <c r="B30" s="34" t="str">
        <f>ﾒｯｾｰｼﾞﾌﾛｰ!D20&amp;"（新規、訂正、取消を含む）"</f>
        <v>確定注文情報（新規、訂正、取消を含む）</v>
      </c>
      <c r="C30" s="35"/>
    </row>
    <row r="31" spans="2:5" ht="17.25">
      <c r="B31" s="36" t="s">
        <v>220</v>
      </c>
      <c r="C31" s="35"/>
      <c r="E31" s="47" t="s">
        <v>207</v>
      </c>
    </row>
    <row r="32" spans="1:6" s="64" customFormat="1" ht="17.25">
      <c r="A32" s="16"/>
      <c r="B32" s="36"/>
      <c r="C32" s="36" t="s">
        <v>360</v>
      </c>
      <c r="E32" s="47"/>
      <c r="F32" s="36"/>
    </row>
    <row r="33" spans="1:6" s="64" customFormat="1" ht="17.25">
      <c r="A33" s="16"/>
      <c r="B33" s="36"/>
      <c r="C33" s="36" t="s">
        <v>361</v>
      </c>
      <c r="E33" s="47"/>
      <c r="F33" s="36"/>
    </row>
    <row r="34" spans="1:6" s="64" customFormat="1" ht="17.25">
      <c r="A34" s="16"/>
      <c r="B34" s="36"/>
      <c r="C34" s="36"/>
      <c r="E34" s="47"/>
      <c r="F34" s="36"/>
    </row>
    <row r="35" spans="1:6" s="64" customFormat="1" ht="17.25">
      <c r="A35" s="16"/>
      <c r="B35" s="36"/>
      <c r="C35" s="36" t="s">
        <v>362</v>
      </c>
      <c r="E35" s="47"/>
      <c r="F35" s="36"/>
    </row>
    <row r="36" spans="1:6" s="64" customFormat="1" ht="17.25">
      <c r="A36" s="16"/>
      <c r="B36" s="36"/>
      <c r="C36" s="36" t="s">
        <v>363</v>
      </c>
      <c r="E36" s="47"/>
      <c r="F36" s="36"/>
    </row>
    <row r="38" spans="2:3" ht="17.25">
      <c r="B38" s="34" t="str">
        <f>ﾒｯｾｰｼﾞﾌﾛｰ!F21&amp;"（注文請、変更注文請、情報受取の確認）"</f>
        <v>確定注文回答情報（注文請、変更注文請、情報受取の確認）</v>
      </c>
      <c r="C38" s="35"/>
    </row>
    <row r="39" spans="2:5" ht="17.25">
      <c r="B39" s="36" t="s">
        <v>220</v>
      </c>
      <c r="C39" s="35"/>
      <c r="E39" s="47" t="s">
        <v>208</v>
      </c>
    </row>
    <row r="41" spans="1:6" ht="17.25">
      <c r="A41" s="48" t="str">
        <f>ﾒｯｾｰｼﾞﾌﾛｰ!B23</f>
        <v>納入</v>
      </c>
      <c r="F41" s="36" t="s">
        <v>197</v>
      </c>
    </row>
    <row r="43" spans="2:3" ht="17.25">
      <c r="B43" s="34" t="str">
        <f>ﾒｯｾｰｼﾞﾌﾛｰ!F24</f>
        <v>納期回答情報</v>
      </c>
      <c r="C43" s="35"/>
    </row>
    <row r="44" spans="2:5" ht="17.25">
      <c r="B44" s="36" t="s">
        <v>220</v>
      </c>
      <c r="C44" s="35"/>
      <c r="E44" s="47" t="s">
        <v>209</v>
      </c>
    </row>
    <row r="45" ht="17.25">
      <c r="C45" s="36" t="s">
        <v>1134</v>
      </c>
    </row>
    <row r="47" spans="2:3" ht="17.25">
      <c r="B47" s="34" t="str">
        <f>ﾒｯｾｰｼﾞﾌﾛｰ!F25</f>
        <v>出荷情報</v>
      </c>
      <c r="C47" s="35"/>
    </row>
    <row r="48" spans="2:5" ht="17.25">
      <c r="B48" s="36" t="s">
        <v>220</v>
      </c>
      <c r="C48" s="35"/>
      <c r="E48" s="47" t="s">
        <v>210</v>
      </c>
    </row>
    <row r="49" spans="2:3" ht="17.25">
      <c r="B49" s="34"/>
      <c r="C49" s="36" t="s">
        <v>189</v>
      </c>
    </row>
    <row r="50" spans="2:3" ht="17.25">
      <c r="B50" s="34"/>
      <c r="C50" s="36" t="s">
        <v>221</v>
      </c>
    </row>
    <row r="51" spans="2:3" ht="17.25">
      <c r="B51" s="34"/>
      <c r="C51" s="36" t="s">
        <v>247</v>
      </c>
    </row>
    <row r="52" spans="1:6" s="64" customFormat="1" ht="17.25">
      <c r="A52" s="16"/>
      <c r="B52" s="34"/>
      <c r="C52" s="36" t="s">
        <v>364</v>
      </c>
      <c r="E52" s="36"/>
      <c r="F52" s="36"/>
    </row>
    <row r="54" ht="17.25">
      <c r="B54" s="34" t="str">
        <f>ﾒｯｾｰｼﾞﾌﾛｰ!F26</f>
        <v>納品情報（出荷情報を流用)</v>
      </c>
    </row>
    <row r="55" spans="2:5" ht="17.25">
      <c r="B55" s="36" t="s">
        <v>220</v>
      </c>
      <c r="E55" s="47" t="s">
        <v>211</v>
      </c>
    </row>
    <row r="56" spans="2:5" ht="17.25">
      <c r="B56" s="36"/>
      <c r="C56" s="36" t="s">
        <v>222</v>
      </c>
      <c r="E56" s="47"/>
    </row>
    <row r="58" spans="2:3" ht="17.25">
      <c r="B58" s="34" t="str">
        <f>ﾒｯｾｰｼﾞﾌﾛｰ!D27&amp;"（着荷情報を含む）"</f>
        <v>入荷情報（着荷情報を含む）</v>
      </c>
      <c r="C58" s="35"/>
    </row>
    <row r="59" spans="2:5" ht="17.25">
      <c r="B59" s="36" t="s">
        <v>220</v>
      </c>
      <c r="C59" s="35"/>
      <c r="E59" s="47" t="s">
        <v>219</v>
      </c>
    </row>
    <row r="60" ht="17.25">
      <c r="C60" s="36" t="s">
        <v>190</v>
      </c>
    </row>
    <row r="61" spans="2:3" ht="17.25">
      <c r="B61" s="34"/>
      <c r="C61" s="36" t="s">
        <v>221</v>
      </c>
    </row>
    <row r="63" spans="1:6" ht="17.25">
      <c r="A63" s="48" t="str">
        <f>ﾒｯｾｰｼﾞﾌﾛｰ!B29</f>
        <v>検収</v>
      </c>
      <c r="F63" s="36" t="s">
        <v>198</v>
      </c>
    </row>
    <row r="65" ht="17.25">
      <c r="B65" s="34" t="str">
        <f>ﾒｯｾｰｼﾞﾌﾛｰ!D30</f>
        <v>検収情報（当面は入荷情報を流用)</v>
      </c>
    </row>
    <row r="66" spans="2:5" ht="17.25">
      <c r="B66" s="36" t="s">
        <v>220</v>
      </c>
      <c r="E66" s="47" t="s">
        <v>212</v>
      </c>
    </row>
    <row r="67" spans="2:3" ht="17.25">
      <c r="B67" s="34"/>
      <c r="C67" s="36" t="s">
        <v>223</v>
      </c>
    </row>
    <row r="68" spans="2:5" ht="17.25">
      <c r="B68" s="36"/>
      <c r="C68" s="36" t="s">
        <v>224</v>
      </c>
      <c r="E68" s="47"/>
    </row>
    <row r="70" spans="1:6" ht="17.25">
      <c r="A70" s="48" t="str">
        <f>ﾒｯｾｰｼﾞﾌﾛｰ!B32</f>
        <v>返品</v>
      </c>
      <c r="F70" s="36" t="s">
        <v>199</v>
      </c>
    </row>
    <row r="72" ht="17.25">
      <c r="B72" s="34" t="str">
        <f>ﾒｯｾｰｼﾞﾌﾛｰ!D33</f>
        <v>返品依頼情報</v>
      </c>
    </row>
    <row r="73" spans="2:5" ht="17.25">
      <c r="B73" s="36" t="s">
        <v>220</v>
      </c>
      <c r="E73" s="47" t="s">
        <v>213</v>
      </c>
    </row>
    <row r="74" spans="2:5" ht="17.25">
      <c r="B74" s="36"/>
      <c r="C74" s="36" t="s">
        <v>240</v>
      </c>
      <c r="E74" s="47"/>
    </row>
    <row r="75" spans="2:5" ht="17.25">
      <c r="B75" s="36"/>
      <c r="E75" s="47"/>
    </row>
    <row r="76" spans="2:5" ht="17.25">
      <c r="B76" s="34" t="str">
        <f>ﾒｯｾｰｼﾞﾌﾛｰ!F34</f>
        <v>返品承認情報</v>
      </c>
      <c r="E76" s="47"/>
    </row>
    <row r="77" spans="2:5" ht="17.25">
      <c r="B77" s="36" t="s">
        <v>220</v>
      </c>
      <c r="E77" s="47" t="s">
        <v>237</v>
      </c>
    </row>
    <row r="78" spans="2:5" ht="17.25">
      <c r="B78" s="36"/>
      <c r="C78" s="36" t="s">
        <v>240</v>
      </c>
      <c r="E78" s="47"/>
    </row>
    <row r="79" spans="2:5" ht="17.25">
      <c r="B79" s="36"/>
      <c r="E79" s="47"/>
    </row>
    <row r="80" spans="2:5" ht="17.25">
      <c r="B80" s="34" t="str">
        <f>ﾒｯｾｰｼﾞﾌﾛｰ!D35</f>
        <v>返品出荷情報</v>
      </c>
      <c r="E80" s="47"/>
    </row>
    <row r="81" spans="2:5" ht="17.25">
      <c r="B81" s="36" t="s">
        <v>220</v>
      </c>
      <c r="E81" s="47" t="s">
        <v>238</v>
      </c>
    </row>
    <row r="82" spans="2:5" ht="17.25">
      <c r="B82" s="36"/>
      <c r="C82" s="36" t="s">
        <v>241</v>
      </c>
      <c r="E82" s="47"/>
    </row>
    <row r="83" spans="2:5" ht="17.25">
      <c r="B83" s="36"/>
      <c r="E83" s="47"/>
    </row>
    <row r="84" spans="2:5" ht="17.25">
      <c r="B84" s="34" t="str">
        <f>ﾒｯｾｰｼﾞﾌﾛｰ!F36</f>
        <v>返品入荷情報</v>
      </c>
      <c r="E84" s="47"/>
    </row>
    <row r="85" spans="2:5" ht="17.25">
      <c r="B85" s="36" t="s">
        <v>220</v>
      </c>
      <c r="E85" s="47" t="s">
        <v>239</v>
      </c>
    </row>
    <row r="86" spans="2:5" ht="17.25">
      <c r="B86" s="36"/>
      <c r="C86" s="36" t="s">
        <v>241</v>
      </c>
      <c r="E86" s="47"/>
    </row>
    <row r="87" ht="17.25">
      <c r="B87" s="36"/>
    </row>
    <row r="88" spans="1:6" ht="17.25">
      <c r="A88" s="48" t="str">
        <f>ﾒｯｾｰｼﾞﾌﾛｰ!B38</f>
        <v>支払</v>
      </c>
      <c r="F88" s="36" t="s">
        <v>200</v>
      </c>
    </row>
    <row r="90" spans="2:3" ht="17.25">
      <c r="B90" s="34" t="str">
        <f>ﾒｯｾｰｼﾞﾌﾛｰ!F39&amp;"（請求締め単位のヘッダー情報）"</f>
        <v>請求ヘッダー情報（請求締め単位のヘッダー情報）</v>
      </c>
      <c r="C90" s="35"/>
    </row>
    <row r="91" spans="2:5" ht="17.25">
      <c r="B91" s="36" t="s">
        <v>220</v>
      </c>
      <c r="C91" s="35"/>
      <c r="E91" s="47" t="s">
        <v>214</v>
      </c>
    </row>
    <row r="92" ht="17.25">
      <c r="C92" s="36" t="s">
        <v>191</v>
      </c>
    </row>
    <row r="93" ht="17.25">
      <c r="C93" s="36" t="s">
        <v>248</v>
      </c>
    </row>
    <row r="95" spans="2:3" ht="17.25">
      <c r="B95" s="34" t="str">
        <f>ﾒｯｾｰｼﾞﾌﾛｰ!F40&amp;"（請求締め単位の明細情報）"</f>
        <v>請求明細情報（請求締め単位の明細情報）</v>
      </c>
      <c r="C95" s="35"/>
    </row>
    <row r="96" spans="2:5" ht="17.25">
      <c r="B96" s="36" t="s">
        <v>220</v>
      </c>
      <c r="C96" s="35"/>
      <c r="E96" s="47" t="s">
        <v>215</v>
      </c>
    </row>
    <row r="97" ht="17.25">
      <c r="C97" s="36" t="s">
        <v>191</v>
      </c>
    </row>
    <row r="99" spans="2:3" ht="17.25">
      <c r="B99" s="34" t="str">
        <f>ﾒｯｾｰｼﾞﾌﾛｰ!D41&amp;"（請求締め単位のヘッダー情報）"</f>
        <v>支払案内ヘッダー情報（請求締め単位のヘッダー情報）</v>
      </c>
      <c r="C99" s="35"/>
    </row>
    <row r="100" spans="2:5" ht="17.25">
      <c r="B100" s="36" t="s">
        <v>220</v>
      </c>
      <c r="C100" s="35"/>
      <c r="E100" s="47" t="s">
        <v>216</v>
      </c>
    </row>
    <row r="101" ht="17.25">
      <c r="C101" s="36" t="s">
        <v>268</v>
      </c>
    </row>
    <row r="103" spans="2:3" ht="17.25">
      <c r="B103" s="34" t="str">
        <f>ﾒｯｾｰｼﾞﾌﾛｰ!D42&amp;"（請求締め単位の明細情報）"</f>
        <v>支払案内明細情報（請求締め単位の明細情報）</v>
      </c>
      <c r="C103" s="35"/>
    </row>
    <row r="104" spans="2:5" ht="17.25">
      <c r="B104" s="36" t="s">
        <v>220</v>
      </c>
      <c r="C104" s="35"/>
      <c r="E104" s="47" t="s">
        <v>217</v>
      </c>
    </row>
    <row r="105" ht="17.25">
      <c r="C105" s="36" t="s">
        <v>192</v>
      </c>
    </row>
    <row r="107" ht="17.25">
      <c r="B107" s="34" t="str">
        <f>ﾒｯｾｰｼﾞﾌﾛｰ!D43</f>
        <v>請求支払照合確認ヘッダー情報</v>
      </c>
    </row>
    <row r="108" spans="2:5" ht="17.25">
      <c r="B108" s="36" t="s">
        <v>220</v>
      </c>
      <c r="E108" s="47" t="s">
        <v>218</v>
      </c>
    </row>
    <row r="109" ht="17.25">
      <c r="C109" s="36" t="s">
        <v>267</v>
      </c>
    </row>
    <row r="110" spans="1:6" s="64" customFormat="1" ht="17.25">
      <c r="A110" s="16"/>
      <c r="B110" s="33"/>
      <c r="C110" s="63" t="s">
        <v>273</v>
      </c>
      <c r="E110" s="36"/>
      <c r="F110" s="36"/>
    </row>
    <row r="111" spans="1:6" s="64" customFormat="1" ht="17.25">
      <c r="A111" s="16"/>
      <c r="B111" s="33"/>
      <c r="C111" s="63" t="s">
        <v>274</v>
      </c>
      <c r="E111" s="36"/>
      <c r="F111" s="36"/>
    </row>
    <row r="112" spans="1:6" s="64" customFormat="1" ht="17.25">
      <c r="A112" s="16"/>
      <c r="B112" s="33"/>
      <c r="C112" s="63" t="s">
        <v>275</v>
      </c>
      <c r="E112" s="36"/>
      <c r="F112" s="36"/>
    </row>
    <row r="114" ht="17.25">
      <c r="B114" s="34" t="str">
        <f>ﾒｯｾｰｼﾞﾌﾛｰ!D44</f>
        <v>請求支払照合確認明細情報</v>
      </c>
    </row>
    <row r="115" spans="2:5" ht="17.25">
      <c r="B115" s="36" t="s">
        <v>220</v>
      </c>
      <c r="E115" s="47" t="s">
        <v>265</v>
      </c>
    </row>
    <row r="116" ht="17.25">
      <c r="C116" s="36" t="s">
        <v>266</v>
      </c>
    </row>
    <row r="117" spans="1:6" s="64" customFormat="1" ht="17.25">
      <c r="A117" s="16"/>
      <c r="B117" s="33"/>
      <c r="C117" s="36" t="s">
        <v>276</v>
      </c>
      <c r="E117" s="36"/>
      <c r="F117" s="36"/>
    </row>
    <row r="119" spans="1:6" s="64" customFormat="1" ht="17.25">
      <c r="A119" s="48" t="str">
        <f>ﾒｯｾｰｼﾞﾌﾛｰ!B46</f>
        <v>増減価</v>
      </c>
      <c r="B119" s="33"/>
      <c r="C119" s="36"/>
      <c r="E119" s="36"/>
      <c r="F119" s="36" t="s">
        <v>777</v>
      </c>
    </row>
    <row r="120" spans="1:6" s="64" customFormat="1" ht="17.25">
      <c r="A120" s="16"/>
      <c r="B120" s="33"/>
      <c r="C120" s="36"/>
      <c r="E120" s="36"/>
      <c r="F120" s="36"/>
    </row>
    <row r="121" spans="1:6" s="64" customFormat="1" ht="17.25">
      <c r="A121" s="16"/>
      <c r="B121" s="34" t="str">
        <f>ﾒｯｾｰｼﾞﾌﾛｰ!D47</f>
        <v>増減価情報</v>
      </c>
      <c r="C121" s="35"/>
      <c r="E121" s="36"/>
      <c r="F121" s="36"/>
    </row>
    <row r="122" spans="1:6" s="64" customFormat="1" ht="17.25">
      <c r="A122" s="16"/>
      <c r="B122" s="36" t="s">
        <v>220</v>
      </c>
      <c r="C122" s="35"/>
      <c r="E122" s="47" t="s">
        <v>778</v>
      </c>
      <c r="F122" s="36"/>
    </row>
    <row r="123" spans="1:6" s="64" customFormat="1" ht="17.25">
      <c r="A123" s="16"/>
      <c r="B123" s="33"/>
      <c r="C123" s="36"/>
      <c r="E123" s="36"/>
      <c r="F123" s="36"/>
    </row>
    <row r="124" spans="1:6" s="64" customFormat="1" ht="17.25">
      <c r="A124" s="16"/>
      <c r="B124" s="33"/>
      <c r="C124" s="36"/>
      <c r="E124" s="36"/>
      <c r="F124" s="36"/>
    </row>
  </sheetData>
  <printOptions horizontalCentered="1"/>
  <pageMargins left="0.7874015748031497" right="0.59" top="0.984251968503937" bottom="0.79" header="0.41" footer="0.39"/>
  <pageSetup horizontalDpi="400" verticalDpi="400" orientation="portrait" paperSize="9" r:id="rId1"/>
  <headerFooter alignWithMargins="0">
    <oddHeader>&amp;R印刷日：&amp;D</oddHeader>
    <oddFooter>&amp;C&amp;P / &amp;N ﾍﾟｰｼﾞ</oddFooter>
  </headerFooter>
  <rowBreaks count="2" manualBreakCount="2">
    <brk id="45" max="255" man="1"/>
    <brk id="86" max="255" man="1"/>
  </rowBreaks>
  <colBreaks count="1" manualBreakCount="1">
    <brk id="12" max="65535" man="1"/>
  </colBreaks>
</worksheet>
</file>

<file path=xl/worksheets/sheet5.xml><?xml version="1.0" encoding="utf-8"?>
<worksheet xmlns="http://schemas.openxmlformats.org/spreadsheetml/2006/main" xmlns:r="http://schemas.openxmlformats.org/officeDocument/2006/relationships">
  <dimension ref="A2:E53"/>
  <sheetViews>
    <sheetView workbookViewId="0" topLeftCell="A31">
      <selection activeCell="J46" sqref="J46"/>
    </sheetView>
  </sheetViews>
  <sheetFormatPr defaultColWidth="9.00390625" defaultRowHeight="13.5"/>
  <cols>
    <col min="1" max="2" width="2.625" style="2" customWidth="1"/>
    <col min="3" max="3" width="6.125" style="2" customWidth="1"/>
    <col min="4" max="4" width="3.25390625" style="2" customWidth="1"/>
    <col min="5" max="16384" width="9.00390625" style="2" customWidth="1"/>
  </cols>
  <sheetData>
    <row r="2" spans="1:3" s="100" customFormat="1" ht="18.75">
      <c r="A2" s="37" t="s">
        <v>1121</v>
      </c>
      <c r="B2" s="64"/>
      <c r="C2" s="16"/>
    </row>
    <row r="4" spans="1:3" ht="13.5">
      <c r="A4" s="100"/>
      <c r="B4" s="1" t="s">
        <v>367</v>
      </c>
      <c r="C4" s="1"/>
    </row>
    <row r="5" spans="2:3" ht="13.5">
      <c r="B5" s="1"/>
      <c r="C5" s="1"/>
    </row>
    <row r="6" ht="13.5">
      <c r="C6" s="2" t="s">
        <v>368</v>
      </c>
    </row>
    <row r="8" ht="13.5">
      <c r="C8" s="2" t="s">
        <v>369</v>
      </c>
    </row>
    <row r="9" ht="13.5">
      <c r="C9" s="2" t="s">
        <v>370</v>
      </c>
    </row>
    <row r="11" ht="13.5">
      <c r="C11" s="2" t="s">
        <v>371</v>
      </c>
    </row>
    <row r="12" ht="13.5">
      <c r="C12" s="2" t="s">
        <v>372</v>
      </c>
    </row>
    <row r="14" ht="13.5">
      <c r="C14" s="2" t="s">
        <v>373</v>
      </c>
    </row>
    <row r="16" spans="2:3" ht="13.5">
      <c r="B16" s="1" t="s">
        <v>374</v>
      </c>
      <c r="C16" s="1"/>
    </row>
    <row r="17" spans="2:3" ht="13.5">
      <c r="B17" s="1"/>
      <c r="C17" s="1"/>
    </row>
    <row r="18" spans="2:3" ht="13.5">
      <c r="B18" s="3"/>
      <c r="C18" s="2" t="s">
        <v>375</v>
      </c>
    </row>
    <row r="19" spans="2:3" ht="13.5">
      <c r="B19" s="3"/>
      <c r="C19" s="2" t="s">
        <v>376</v>
      </c>
    </row>
    <row r="20" spans="2:3" ht="13.5">
      <c r="B20" s="3"/>
      <c r="C20" s="2" t="s">
        <v>377</v>
      </c>
    </row>
    <row r="21" spans="2:3" ht="13.5">
      <c r="B21" s="3"/>
      <c r="C21" s="2" t="s">
        <v>227</v>
      </c>
    </row>
    <row r="22" spans="2:3" ht="13.5">
      <c r="B22" s="3"/>
      <c r="C22" s="2" t="s">
        <v>378</v>
      </c>
    </row>
    <row r="23" ht="13.5">
      <c r="B23" s="3"/>
    </row>
    <row r="24" spans="2:3" ht="13.5">
      <c r="B24" s="3"/>
      <c r="C24" s="2" t="s">
        <v>379</v>
      </c>
    </row>
    <row r="26" spans="2:3" ht="13.5">
      <c r="B26" s="1" t="s">
        <v>380</v>
      </c>
      <c r="C26" s="1"/>
    </row>
    <row r="27" spans="2:3" ht="13.5">
      <c r="B27" s="1"/>
      <c r="C27" s="1"/>
    </row>
    <row r="28" spans="2:3" ht="13.5">
      <c r="B28" s="3"/>
      <c r="C28" s="2" t="s">
        <v>381</v>
      </c>
    </row>
    <row r="29" spans="2:3" ht="13.5">
      <c r="B29" s="3"/>
      <c r="C29" s="2" t="s">
        <v>382</v>
      </c>
    </row>
    <row r="30" spans="2:3" ht="13.5">
      <c r="B30" s="3"/>
      <c r="C30" s="2" t="s">
        <v>383</v>
      </c>
    </row>
    <row r="31" ht="13.5">
      <c r="B31" s="3"/>
    </row>
    <row r="32" spans="2:3" ht="13.5">
      <c r="B32" s="1" t="s">
        <v>384</v>
      </c>
      <c r="C32" s="1"/>
    </row>
    <row r="34" ht="13.5">
      <c r="C34" s="2" t="s">
        <v>385</v>
      </c>
    </row>
    <row r="35" ht="13.5">
      <c r="C35" s="2" t="s">
        <v>386</v>
      </c>
    </row>
    <row r="36" ht="13.5">
      <c r="C36" s="2" t="s">
        <v>800</v>
      </c>
    </row>
    <row r="38" ht="13.5">
      <c r="C38" s="3" t="s">
        <v>801</v>
      </c>
    </row>
    <row r="39" ht="13.5">
      <c r="C39" s="3" t="s">
        <v>801</v>
      </c>
    </row>
    <row r="40" spans="3:4" ht="13.5">
      <c r="C40" s="3"/>
      <c r="D40" s="2" t="s">
        <v>802</v>
      </c>
    </row>
    <row r="41" ht="13.5">
      <c r="D41" s="2" t="s">
        <v>802</v>
      </c>
    </row>
    <row r="42" ht="13.5">
      <c r="D42" s="2" t="s">
        <v>802</v>
      </c>
    </row>
    <row r="43" ht="13.5">
      <c r="E43" s="3" t="s">
        <v>803</v>
      </c>
    </row>
    <row r="44" ht="13.5">
      <c r="E44" s="3" t="s">
        <v>803</v>
      </c>
    </row>
    <row r="45" ht="13.5">
      <c r="D45" s="2" t="s">
        <v>804</v>
      </c>
    </row>
    <row r="46" ht="13.5">
      <c r="D46" s="2" t="s">
        <v>804</v>
      </c>
    </row>
    <row r="47" ht="13.5">
      <c r="D47" s="2" t="s">
        <v>804</v>
      </c>
    </row>
    <row r="48" ht="13.5">
      <c r="C48" s="3" t="s">
        <v>805</v>
      </c>
    </row>
    <row r="49" ht="13.5">
      <c r="C49" s="3" t="s">
        <v>805</v>
      </c>
    </row>
    <row r="51" spans="2:3" ht="13.5">
      <c r="B51" s="1" t="s">
        <v>387</v>
      </c>
      <c r="C51" s="1"/>
    </row>
    <row r="53" ht="13.5">
      <c r="C53" s="2" t="s">
        <v>388</v>
      </c>
    </row>
  </sheetData>
  <printOptions horizontalCentered="1"/>
  <pageMargins left="0.7874015748031497" right="0.7874015748031497" top="0.984251968503937" bottom="0.79" header="0.39" footer="0.39"/>
  <pageSetup horizontalDpi="400" verticalDpi="400" orientation="portrait" paperSize="9" r:id="rId2"/>
  <headerFooter alignWithMargins="0">
    <oddHeader>&amp;R印刷日：&amp;D</oddHeader>
    <oddFooter>&amp;C&amp;P / &amp;N ﾍﾟｰｼﾞ</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101"/>
  <sheetViews>
    <sheetView zoomScale="80" zoomScaleNormal="80" workbookViewId="0" topLeftCell="A1">
      <pane ySplit="3" topLeftCell="BM36" activePane="bottomLeft" state="frozen"/>
      <selection pane="topLeft" activeCell="B43" sqref="B43:B44"/>
      <selection pane="bottomLeft" activeCell="K46" sqref="K46"/>
    </sheetView>
  </sheetViews>
  <sheetFormatPr defaultColWidth="9.00390625" defaultRowHeight="13.5"/>
  <cols>
    <col min="1" max="1" width="4.125" style="64" customWidth="1"/>
    <col min="2" max="2" width="5.625" style="64" customWidth="1"/>
    <col min="3" max="3" width="25.625" style="64" customWidth="1"/>
    <col min="4" max="4" width="6.625" style="64" bestFit="1" customWidth="1"/>
    <col min="5" max="6" width="5.125" style="64" bestFit="1" customWidth="1"/>
    <col min="7" max="7" width="5.25390625" style="64" customWidth="1"/>
    <col min="8" max="8" width="5.25390625" style="105" customWidth="1"/>
    <col min="9" max="9" width="70.625" style="64" customWidth="1"/>
    <col min="10" max="16384" width="9.00390625" style="64" customWidth="1"/>
  </cols>
  <sheetData>
    <row r="1" spans="1:9" ht="17.25">
      <c r="A1" s="19" t="str">
        <f>ﾒｯｾｰｼﾞﾌﾛｰ!F9</f>
        <v>商品情報</v>
      </c>
      <c r="B1" s="1"/>
      <c r="C1" s="2"/>
      <c r="D1" s="2"/>
      <c r="E1" s="2"/>
      <c r="F1" s="2"/>
      <c r="G1" s="2"/>
      <c r="H1" s="3"/>
      <c r="I1" s="26" t="str">
        <f>'ﾃﾞｰﾀ項目定義'!$E$1</f>
        <v>ＢＰＩＤ ＝ ＨＷＳＷ００１Ａ</v>
      </c>
    </row>
    <row r="2" ht="18" thickBot="1">
      <c r="I2" s="27" t="str">
        <f>'ﾒｯｾｰｼﾞ一覧'!B6&amp;'ﾒｯｾｰｼﾞ一覧'!E6</f>
        <v>情報区分コード ＝ ０１１０</v>
      </c>
    </row>
    <row r="3" spans="1:9" ht="27.75" thickBot="1">
      <c r="A3" s="106" t="s">
        <v>915</v>
      </c>
      <c r="B3" s="107" t="s">
        <v>1094</v>
      </c>
      <c r="C3" s="108" t="s">
        <v>916</v>
      </c>
      <c r="D3" s="108" t="s">
        <v>917</v>
      </c>
      <c r="E3" s="108" t="s">
        <v>918</v>
      </c>
      <c r="F3" s="108" t="s">
        <v>919</v>
      </c>
      <c r="G3" s="107" t="s">
        <v>770</v>
      </c>
      <c r="H3" s="107" t="s">
        <v>771</v>
      </c>
      <c r="I3" s="65" t="s">
        <v>920</v>
      </c>
    </row>
    <row r="4" spans="1:9" ht="13.5">
      <c r="A4" s="109">
        <v>1</v>
      </c>
      <c r="B4" s="110">
        <v>27001</v>
      </c>
      <c r="C4" s="129" t="str">
        <f>VLOOKUP(B4,'ﾃﾞｰﾀ項目定義'!$A$4:$E$1011,2,FALSE)</f>
        <v>ﾃﾞｰﾀ処理番号</v>
      </c>
      <c r="D4" s="111" t="str">
        <f>VLOOKUP(B4,'ﾃﾞｰﾀ項目定義'!$A$4:$E$1011,3,FALSE)</f>
        <v>5</v>
      </c>
      <c r="E4" s="111" t="str">
        <f>VLOOKUP(B4,'ﾃﾞｰﾀ項目定義'!$A$4:$E$1011,4,FALSE)</f>
        <v>9</v>
      </c>
      <c r="F4" s="111">
        <v>3</v>
      </c>
      <c r="G4" s="111"/>
      <c r="H4" s="111"/>
      <c r="I4" s="66" t="str">
        <f>IF(VLOOKUP(B4,'ﾃﾞｰﾀ項目定義'!$A$4:$E$1011,5,FALSE)=0,"",VLOOKUP(B4,'ﾃﾞｰﾀ項目定義'!$A$4:$E$1011,5,FALSE))</f>
        <v>ﾃﾞｰﾀ処理番号。受信側でﾒｯｾｰｼﾞを処理する際の順位を示す番号。</v>
      </c>
    </row>
    <row r="5" spans="1:9" ht="13.5">
      <c r="A5" s="89">
        <f aca="true" t="shared" si="0" ref="A5:A10">SUM(A4+1)</f>
        <v>2</v>
      </c>
      <c r="B5" s="77">
        <v>27002</v>
      </c>
      <c r="C5" s="93" t="str">
        <f>VLOOKUP(B5,'ﾃﾞｰﾀ項目定義'!$A$4:$E$1011,2,FALSE)</f>
        <v>情報区分ｺｰﾄﾞ</v>
      </c>
      <c r="D5" s="78" t="str">
        <f>VLOOKUP(B5,'ﾃﾞｰﾀ項目定義'!$A$4:$E$1011,3,FALSE)</f>
        <v>4</v>
      </c>
      <c r="E5" s="78" t="str">
        <f>VLOOKUP(B5,'ﾃﾞｰﾀ項目定義'!$A$4:$E$1011,4,FALSE)</f>
        <v>X</v>
      </c>
      <c r="F5" s="78">
        <v>3</v>
      </c>
      <c r="G5" s="78"/>
      <c r="H5" s="78"/>
      <c r="I5" s="67" t="str">
        <f>'ﾃﾞｰﾀ項目定義'!E5&amp;" ("&amp;A1&amp;" = "&amp;'ﾒｯｾｰｼﾞ一覧'!E6&amp;")"</f>
        <v>情報の種類を示すｺｰﾄﾞ (商品情報 = ０１１０)</v>
      </c>
    </row>
    <row r="6" spans="1:9" ht="13.5">
      <c r="A6" s="89">
        <f t="shared" si="0"/>
        <v>3</v>
      </c>
      <c r="B6" s="77">
        <v>27003</v>
      </c>
      <c r="C6" s="93" t="str">
        <f>VLOOKUP(B6,'ﾃﾞｰﾀ項目定義'!$A$4:$E$1011,2,FALSE)</f>
        <v>ﾃﾞｰﾀ作成日</v>
      </c>
      <c r="D6" s="78" t="str">
        <f>VLOOKUP(B6,'ﾃﾞｰﾀ項目定義'!$A$4:$E$1011,3,FALSE)</f>
        <v>8</v>
      </c>
      <c r="E6" s="78" t="str">
        <f>VLOOKUP(B6,'ﾃﾞｰﾀ項目定義'!$A$4:$E$1011,4,FALSE)</f>
        <v>Y</v>
      </c>
      <c r="F6" s="78">
        <v>3</v>
      </c>
      <c r="G6" s="78"/>
      <c r="H6" s="78"/>
      <c r="I6" s="67" t="str">
        <f>IF(VLOOKUP(B6,'ﾃﾞｰﾀ項目定義'!$A$4:$E$1011,5,FALSE)=0,"",VLOOKUP(B6,'ﾃﾞｰﾀ項目定義'!$A$4:$E$1011,5,FALSE))</f>
        <v>ﾃﾞｰﾀ作成生年月日</v>
      </c>
    </row>
    <row r="7" spans="1:9" ht="13.5">
      <c r="A7" s="89">
        <f t="shared" si="0"/>
        <v>4</v>
      </c>
      <c r="B7" s="77">
        <v>27187</v>
      </c>
      <c r="C7" s="93" t="str">
        <f>VLOOKUP(B7,'ﾃﾞｰﾀ項目定義'!$A$4:$E$1011,2,FALSE)</f>
        <v>ﾃﾞｰﾀ作成時間</v>
      </c>
      <c r="D7" s="78">
        <f>VLOOKUP(B7,'ﾃﾞｰﾀ項目定義'!$A$4:$E$1011,3,FALSE)</f>
        <v>6</v>
      </c>
      <c r="E7" s="78">
        <f>VLOOKUP(B7,'ﾃﾞｰﾀ項目定義'!$A$4:$E$1011,4,FALSE)</f>
        <v>9</v>
      </c>
      <c r="F7" s="78"/>
      <c r="G7" s="78"/>
      <c r="H7" s="78"/>
      <c r="I7" s="67" t="str">
        <f>IF(VLOOKUP(B7,'ﾃﾞｰﾀ項目定義'!$A$4:$E$1011,5,FALSE)=0,"",VLOOKUP(B7,'ﾃﾞｰﾀ項目定義'!$A$4:$E$1011,5,FALSE))</f>
        <v>ﾃﾞｰﾀ作成時刻。HHMMSS（HH：00～24、MM：00～59、SS：00～59）</v>
      </c>
    </row>
    <row r="8" spans="1:9" ht="13.5">
      <c r="A8" s="89">
        <f t="shared" si="0"/>
        <v>5</v>
      </c>
      <c r="B8" s="77">
        <v>27004</v>
      </c>
      <c r="C8" s="93" t="str">
        <f>VLOOKUP(B8,'ﾃﾞｰﾀ項目定義'!$A$4:$E$1011,2,FALSE)</f>
        <v>発注者ｺｰﾄﾞ</v>
      </c>
      <c r="D8" s="78" t="str">
        <f>VLOOKUP(B8,'ﾃﾞｰﾀ項目定義'!$A$4:$E$1011,3,FALSE)</f>
        <v>12</v>
      </c>
      <c r="E8" s="78" t="str">
        <f>VLOOKUP(B8,'ﾃﾞｰﾀ項目定義'!$A$4:$E$1011,4,FALSE)</f>
        <v>X</v>
      </c>
      <c r="F8" s="78">
        <v>3</v>
      </c>
      <c r="G8" s="78"/>
      <c r="H8" s="78"/>
      <c r="I8" s="67" t="str">
        <f>IF(VLOOKUP(B8,'ﾃﾞｰﾀ項目定義'!$A$4:$E$1011,5,FALSE)=0,"",VLOOKUP(B8,'ﾃﾞｰﾀ項目定義'!$A$4:$E$1011,5,FALSE))</f>
        <v>発注側統一企業ｺｰﾄﾞ</v>
      </c>
    </row>
    <row r="9" spans="1:9" ht="13.5">
      <c r="A9" s="89">
        <f t="shared" si="0"/>
        <v>6</v>
      </c>
      <c r="B9" s="77">
        <v>27005</v>
      </c>
      <c r="C9" s="93" t="str">
        <f>VLOOKUP(B9,'ﾃﾞｰﾀ項目定義'!$A$4:$E$1011,2,FALSE)</f>
        <v>受注者ｺｰﾄﾞ</v>
      </c>
      <c r="D9" s="78" t="str">
        <f>VLOOKUP(B9,'ﾃﾞｰﾀ項目定義'!$A$4:$E$1011,3,FALSE)</f>
        <v>12</v>
      </c>
      <c r="E9" s="78" t="str">
        <f>VLOOKUP(B9,'ﾃﾞｰﾀ項目定義'!$A$4:$E$1011,4,FALSE)</f>
        <v>X</v>
      </c>
      <c r="F9" s="78">
        <v>3</v>
      </c>
      <c r="G9" s="78"/>
      <c r="H9" s="78"/>
      <c r="I9" s="67" t="str">
        <f>IF(VLOOKUP(B9,'ﾃﾞｰﾀ項目定義'!$A$4:$E$1011,5,FALSE)=0,"",VLOOKUP(B9,'ﾃﾞｰﾀ項目定義'!$A$4:$E$1011,5,FALSE))</f>
        <v>受注側統一企業ｺｰﾄﾞ</v>
      </c>
    </row>
    <row r="10" spans="1:9" ht="13.5">
      <c r="A10" s="89">
        <f t="shared" si="0"/>
        <v>7</v>
      </c>
      <c r="B10" s="77">
        <v>27008</v>
      </c>
      <c r="C10" s="93" t="str">
        <f>VLOOKUP(B10,'ﾃﾞｰﾀ項目定義'!$A$4:$E$1011,2,FALSE)</f>
        <v>訂正区分</v>
      </c>
      <c r="D10" s="78" t="str">
        <f>VLOOKUP(B10,'ﾃﾞｰﾀ項目定義'!$A$4:$E$1011,3,FALSE)</f>
        <v>1</v>
      </c>
      <c r="E10" s="78" t="str">
        <f>VLOOKUP(B10,'ﾃﾞｰﾀ項目定義'!$A$4:$E$1011,4,FALSE)</f>
        <v>X</v>
      </c>
      <c r="F10" s="78">
        <v>3</v>
      </c>
      <c r="G10" s="78"/>
      <c r="H10" s="78"/>
      <c r="I10" s="68" t="s">
        <v>779</v>
      </c>
    </row>
    <row r="11" spans="1:9" ht="13.5">
      <c r="A11" s="89">
        <f aca="true" t="shared" si="1" ref="A11:A73">SUM(A10+1)</f>
        <v>8</v>
      </c>
      <c r="B11" s="77">
        <v>27082</v>
      </c>
      <c r="C11" s="93" t="str">
        <f>VLOOKUP(B11,'ﾃﾞｰﾀ項目定義'!$A$4:$E$1011,2,FALSE)</f>
        <v>EDI受注ｺｰﾄﾞ</v>
      </c>
      <c r="D11" s="78" t="str">
        <f>VLOOKUP(B11,'ﾃﾞｰﾀ項目定義'!$A$4:$E$1011,3,FALSE)</f>
        <v>1</v>
      </c>
      <c r="E11" s="78" t="str">
        <f>VLOOKUP(B11,'ﾃﾞｰﾀ項目定義'!$A$4:$E$1011,4,FALSE)</f>
        <v>X</v>
      </c>
      <c r="F11" s="78">
        <v>3</v>
      </c>
      <c r="G11" s="78"/>
      <c r="H11" s="78"/>
      <c r="I11" s="67" t="str">
        <f>IF(VLOOKUP(B11,'ﾃﾞｰﾀ項目定義'!$A$4:$E$1011,5,FALSE)=0,"",VLOOKUP(B11,'ﾃﾞｰﾀ項目定義'!$A$4:$E$1011,5,FALSE))</f>
        <v>1:通常､2:受注不可（初回割り当て商品等）</v>
      </c>
    </row>
    <row r="12" spans="1:9" ht="27">
      <c r="A12" s="89">
        <f t="shared" si="1"/>
        <v>9</v>
      </c>
      <c r="B12" s="77">
        <v>27035</v>
      </c>
      <c r="C12" s="93" t="str">
        <f>VLOOKUP(B12,'ﾃﾞｰﾀ項目定義'!$A$4:$E$1011,2,FALSE)</f>
        <v>JANｺｰﾄﾞ</v>
      </c>
      <c r="D12" s="78">
        <f>VLOOKUP(B12,'ﾃﾞｰﾀ項目定義'!$A$4:$E$1011,3,FALSE)</f>
        <v>13</v>
      </c>
      <c r="E12" s="78" t="str">
        <f>VLOOKUP(B12,'ﾃﾞｰﾀ項目定義'!$A$4:$E$1011,4,FALSE)</f>
        <v>X</v>
      </c>
      <c r="F12" s="78">
        <v>3</v>
      </c>
      <c r="G12" s="78"/>
      <c r="H12" s="78"/>
      <c r="I12" s="67" t="s">
        <v>780</v>
      </c>
    </row>
    <row r="13" spans="1:9" ht="13.5">
      <c r="A13" s="89">
        <f t="shared" si="1"/>
        <v>10</v>
      </c>
      <c r="B13" s="77">
        <v>27037</v>
      </c>
      <c r="C13" s="93" t="str">
        <f>VLOOKUP(B13,'ﾃﾞｰﾀ項目定義'!$A$4:$E$1011,2,FALSE)</f>
        <v>EANｺ-ﾄﾞ</v>
      </c>
      <c r="D13" s="78">
        <f>VLOOKUP(B13,'ﾃﾞｰﾀ項目定義'!$A$4:$E$1011,3,FALSE)</f>
        <v>13</v>
      </c>
      <c r="E13" s="78" t="str">
        <f>VLOOKUP(B13,'ﾃﾞｰﾀ項目定義'!$A$4:$E$1011,4,FALSE)</f>
        <v>X</v>
      </c>
      <c r="F13" s="78"/>
      <c r="G13" s="78"/>
      <c r="H13" s="78"/>
      <c r="I13" s="67" t="str">
        <f>IF(VLOOKUP(B13,'ﾃﾞｰﾀ項目定義'!$A$4:$E$1011,5,FALSE)=0,"",VLOOKUP(B13,'ﾃﾞｰﾀ項目定義'!$A$4:$E$1011,5,FALSE))</f>
        <v>ﾒｰｶｰが採番したEANｺｰﾄﾞ（海外製品）</v>
      </c>
    </row>
    <row r="14" spans="1:9" ht="13.5">
      <c r="A14" s="89">
        <f t="shared" si="1"/>
        <v>11</v>
      </c>
      <c r="B14" s="77">
        <v>27038</v>
      </c>
      <c r="C14" s="93" t="str">
        <f>VLOOKUP(B14,'ﾃﾞｰﾀ項目定義'!$A$4:$E$1011,2,FALSE)</f>
        <v>UPCｺ-ﾄﾞ</v>
      </c>
      <c r="D14" s="78">
        <f>VLOOKUP(B14,'ﾃﾞｰﾀ項目定義'!$A$4:$E$1011,3,FALSE)</f>
        <v>13</v>
      </c>
      <c r="E14" s="78" t="str">
        <f>VLOOKUP(B14,'ﾃﾞｰﾀ項目定義'!$A$4:$E$1011,4,FALSE)</f>
        <v>X</v>
      </c>
      <c r="F14" s="78"/>
      <c r="G14" s="78"/>
      <c r="H14" s="78"/>
      <c r="I14" s="67" t="str">
        <f>IF(VLOOKUP(B14,'ﾃﾞｰﾀ項目定義'!$A$4:$E$1011,5,FALSE)=0,"",VLOOKUP(B14,'ﾃﾞｰﾀ項目定義'!$A$4:$E$1011,5,FALSE))</f>
        <v>ﾒｰｶｰが採番したUPCｺｰﾄﾞ（米国製品）。先頭にゼロを付加する。</v>
      </c>
    </row>
    <row r="15" spans="1:9" ht="13.5">
      <c r="A15" s="89">
        <f t="shared" si="1"/>
        <v>12</v>
      </c>
      <c r="B15" s="77">
        <v>27039</v>
      </c>
      <c r="C15" s="93" t="str">
        <f>VLOOKUP(B15,'ﾃﾞｰﾀ項目定義'!$A$4:$E$1011,2,FALSE)</f>
        <v>ISBNｺ-ﾄﾞ</v>
      </c>
      <c r="D15" s="78">
        <f>VLOOKUP(B15,'ﾃﾞｰﾀ項目定義'!$A$4:$E$1011,3,FALSE)</f>
        <v>13</v>
      </c>
      <c r="E15" s="78" t="str">
        <f>VLOOKUP(B15,'ﾃﾞｰﾀ項目定義'!$A$4:$E$1011,4,FALSE)</f>
        <v>X</v>
      </c>
      <c r="F15" s="78"/>
      <c r="G15" s="78"/>
      <c r="H15" s="78"/>
      <c r="I15" s="67" t="str">
        <f>IF(VLOOKUP(B15,'ﾃﾞｰﾀ項目定義'!$A$4:$E$1011,5,FALSE)=0,"",VLOOKUP(B15,'ﾃﾞｰﾀ項目定義'!$A$4:$E$1011,5,FALSE))</f>
        <v>ﾒｰｶｰが採番したISBNｺｰﾄﾞ</v>
      </c>
    </row>
    <row r="16" spans="1:9" ht="13.5">
      <c r="A16" s="89">
        <f t="shared" si="1"/>
        <v>13</v>
      </c>
      <c r="B16" s="77">
        <v>27040</v>
      </c>
      <c r="C16" s="93" t="str">
        <f>VLOOKUP(B16,'ﾃﾞｰﾀ項目定義'!$A$4:$E$1011,2,FALSE)</f>
        <v>製品名(全角）</v>
      </c>
      <c r="D16" s="78" t="str">
        <f>VLOOKUP(B16,'ﾃﾞｰﾀ項目定義'!$A$4:$E$1011,3,FALSE)</f>
        <v>80</v>
      </c>
      <c r="E16" s="78" t="str">
        <f>VLOOKUP(B16,'ﾃﾞｰﾀ項目定義'!$A$4:$E$1011,4,FALSE)</f>
        <v>K</v>
      </c>
      <c r="F16" s="78"/>
      <c r="G16" s="78"/>
      <c r="H16" s="78"/>
      <c r="I16" s="68" t="s">
        <v>939</v>
      </c>
    </row>
    <row r="17" spans="1:9" ht="13.5">
      <c r="A17" s="89">
        <f t="shared" si="1"/>
        <v>14</v>
      </c>
      <c r="B17" s="77">
        <v>27041</v>
      </c>
      <c r="C17" s="93" t="str">
        <f>VLOOKUP(B17,'ﾃﾞｰﾀ項目定義'!$A$4:$E$1011,2,FALSE)</f>
        <v>製品名(半角）</v>
      </c>
      <c r="D17" s="78" t="str">
        <f>VLOOKUP(B17,'ﾃﾞｰﾀ項目定義'!$A$4:$E$1011,3,FALSE)</f>
        <v>40</v>
      </c>
      <c r="E17" s="78" t="str">
        <f>VLOOKUP(B17,'ﾃﾞｰﾀ項目定義'!$A$4:$E$1011,4,FALSE)</f>
        <v>X</v>
      </c>
      <c r="F17" s="78"/>
      <c r="G17" s="78"/>
      <c r="H17" s="78"/>
      <c r="I17" s="68" t="s">
        <v>939</v>
      </c>
    </row>
    <row r="18" spans="1:9" ht="13.5">
      <c r="A18" s="89">
        <f t="shared" si="1"/>
        <v>15</v>
      </c>
      <c r="B18" s="77">
        <v>27083</v>
      </c>
      <c r="C18" s="93" t="str">
        <f>VLOOKUP(B18,'ﾃﾞｰﾀ項目定義'!$A$4:$E$1011,2,FALSE)</f>
        <v>正式名称(全角）</v>
      </c>
      <c r="D18" s="78" t="str">
        <f>VLOOKUP(B18,'ﾃﾞｰﾀ項目定義'!$A$4:$E$1011,3,FALSE)</f>
        <v>160</v>
      </c>
      <c r="E18" s="78" t="str">
        <f>VLOOKUP(B18,'ﾃﾞｰﾀ項目定義'!$A$4:$E$1011,4,FALSE)</f>
        <v>K</v>
      </c>
      <c r="F18" s="78">
        <v>1</v>
      </c>
      <c r="G18" s="78"/>
      <c r="H18" s="78"/>
      <c r="I18" s="67" t="str">
        <f>IF(VLOOKUP(B18,'ﾃﾞｰﾀ項目定義'!$A$4:$E$1011,5,FALSE)=0,"",VLOOKUP(B18,'ﾃﾞｰﾀ項目定義'!$A$4:$E$1011,5,FALSE))</f>
        <v>ﾒｰｶｰ正式名称(ﾊﾞｰｼﾞｮﾝ情報がある場合はそれを含む)</v>
      </c>
    </row>
    <row r="19" spans="1:9" ht="13.5">
      <c r="A19" s="89">
        <f t="shared" si="1"/>
        <v>16</v>
      </c>
      <c r="B19" s="77">
        <v>27084</v>
      </c>
      <c r="C19" s="93" t="str">
        <f>VLOOKUP(B19,'ﾃﾞｰﾀ項目定義'!$A$4:$E$1011,2,FALSE)</f>
        <v>正式名称(半角）</v>
      </c>
      <c r="D19" s="78" t="str">
        <f>VLOOKUP(B19,'ﾃﾞｰﾀ項目定義'!$A$4:$E$1011,3,FALSE)</f>
        <v>80</v>
      </c>
      <c r="E19" s="78" t="str">
        <f>VLOOKUP(B19,'ﾃﾞｰﾀ項目定義'!$A$4:$E$1011,4,FALSE)</f>
        <v>X</v>
      </c>
      <c r="F19" s="78">
        <v>1</v>
      </c>
      <c r="G19" s="78"/>
      <c r="H19" s="78"/>
      <c r="I19" s="67" t="str">
        <f>IF(VLOOKUP(B19,'ﾃﾞｰﾀ項目定義'!$A$4:$E$1011,5,FALSE)=0,"",VLOOKUP(B19,'ﾃﾞｰﾀ項目定義'!$A$4:$E$1011,5,FALSE))</f>
        <v>ﾒｰｶｰ正式名称(ﾊﾞｰｼﾞｮﾝ情報がある場合はそれを含む)</v>
      </c>
    </row>
    <row r="20" spans="1:9" ht="13.5">
      <c r="A20" s="89">
        <f t="shared" si="1"/>
        <v>17</v>
      </c>
      <c r="B20" s="77">
        <v>27085</v>
      </c>
      <c r="C20" s="93" t="str">
        <f>VLOOKUP(B20,'ﾃﾞｰﾀ項目定義'!$A$4:$E$1011,2,FALSE)</f>
        <v>ＰＯＳ名称(全角）</v>
      </c>
      <c r="D20" s="78">
        <f>VLOOKUP(B20,'ﾃﾞｰﾀ項目定義'!$A$4:$E$1011,3,FALSE)</f>
        <v>40</v>
      </c>
      <c r="E20" s="78" t="str">
        <f>VLOOKUP(B20,'ﾃﾞｰﾀ項目定義'!$A$4:$E$1011,4,FALSE)</f>
        <v>K</v>
      </c>
      <c r="F20" s="78"/>
      <c r="G20" s="78"/>
      <c r="H20" s="78"/>
      <c r="I20" s="67" t="str">
        <f>IF(VLOOKUP(B20,'ﾃﾞｰﾀ項目定義'!$A$4:$E$1011,5,FALSE)=0,"",VLOOKUP(B20,'ﾃﾞｰﾀ項目定義'!$A$4:$E$1011,5,FALSE))</f>
        <v>POS用に使用される名称</v>
      </c>
    </row>
    <row r="21" spans="1:9" ht="13.5">
      <c r="A21" s="89">
        <f t="shared" si="1"/>
        <v>18</v>
      </c>
      <c r="B21" s="77">
        <v>27086</v>
      </c>
      <c r="C21" s="93" t="str">
        <f>VLOOKUP(B21,'ﾃﾞｰﾀ項目定義'!$A$4:$E$1011,2,FALSE)</f>
        <v>ＰＯＳ名称(半角）</v>
      </c>
      <c r="D21" s="78">
        <f>VLOOKUP(B21,'ﾃﾞｰﾀ項目定義'!$A$4:$E$1011,3,FALSE)</f>
        <v>20</v>
      </c>
      <c r="E21" s="78" t="str">
        <f>VLOOKUP(B21,'ﾃﾞｰﾀ項目定義'!$A$4:$E$1011,4,FALSE)</f>
        <v>X</v>
      </c>
      <c r="F21" s="78"/>
      <c r="G21" s="78"/>
      <c r="H21" s="78"/>
      <c r="I21" s="67" t="str">
        <f>IF(VLOOKUP(B21,'ﾃﾞｰﾀ項目定義'!$A$4:$E$1011,5,FALSE)=0,"",VLOOKUP(B21,'ﾃﾞｰﾀ項目定義'!$A$4:$E$1011,5,FALSE))</f>
        <v>POS用に使用される名称</v>
      </c>
    </row>
    <row r="22" spans="1:9" ht="13.5">
      <c r="A22" s="89">
        <f t="shared" si="1"/>
        <v>19</v>
      </c>
      <c r="B22" s="77">
        <v>27087</v>
      </c>
      <c r="C22" s="93" t="str">
        <f>VLOOKUP(B22,'ﾃﾞｰﾀ項目定義'!$A$4:$E$1011,2,FALSE)</f>
        <v>ｼﾘｰｽﾞ商品名(全角）</v>
      </c>
      <c r="D22" s="78" t="str">
        <f>VLOOKUP(B22,'ﾃﾞｰﾀ項目定義'!$A$4:$E$1011,3,FALSE)</f>
        <v>80</v>
      </c>
      <c r="E22" s="78" t="str">
        <f>VLOOKUP(B22,'ﾃﾞｰﾀ項目定義'!$A$4:$E$1011,4,FALSE)</f>
        <v>K</v>
      </c>
      <c r="F22" s="78"/>
      <c r="G22" s="78"/>
      <c r="H22" s="78"/>
      <c r="I22" s="67">
        <f>IF(VLOOKUP(B22,'ﾃﾞｰﾀ項目定義'!$A$4:$E$1011,5,FALSE)=0,"",VLOOKUP(B22,'ﾃﾞｰﾀ項目定義'!$A$4:$E$1011,5,FALSE))</f>
      </c>
    </row>
    <row r="23" spans="1:9" ht="13.5">
      <c r="A23" s="89">
        <f t="shared" si="1"/>
        <v>20</v>
      </c>
      <c r="B23" s="77">
        <v>27088</v>
      </c>
      <c r="C23" s="93" t="str">
        <f>VLOOKUP(B23,'ﾃﾞｰﾀ項目定義'!$A$4:$E$1011,2,FALSE)</f>
        <v>ｼﾘｰｽﾞ商品名(半角）</v>
      </c>
      <c r="D23" s="78" t="str">
        <f>VLOOKUP(B23,'ﾃﾞｰﾀ項目定義'!$A$4:$E$1011,3,FALSE)</f>
        <v>40</v>
      </c>
      <c r="E23" s="78" t="str">
        <f>VLOOKUP(B23,'ﾃﾞｰﾀ項目定義'!$A$4:$E$1011,4,FALSE)</f>
        <v>X</v>
      </c>
      <c r="F23" s="78"/>
      <c r="G23" s="78"/>
      <c r="H23" s="78"/>
      <c r="I23" s="67">
        <f>IF(VLOOKUP(B23,'ﾃﾞｰﾀ項目定義'!$A$4:$E$1011,5,FALSE)=0,"",VLOOKUP(B23,'ﾃﾞｰﾀ項目定義'!$A$4:$E$1011,5,FALSE))</f>
      </c>
    </row>
    <row r="24" spans="1:9" ht="13.5">
      <c r="A24" s="89">
        <f t="shared" si="1"/>
        <v>21</v>
      </c>
      <c r="B24" s="77">
        <v>27089</v>
      </c>
      <c r="C24" s="93" t="str">
        <f>VLOOKUP(B24,'ﾃﾞｰﾀ項目定義'!$A$4:$E$1011,2,FALSE)</f>
        <v>ｼﾘｰｽﾞ商品ｺｰﾄﾞ</v>
      </c>
      <c r="D24" s="78">
        <f>VLOOKUP(B24,'ﾃﾞｰﾀ項目定義'!$A$4:$E$1011,3,FALSE)</f>
        <v>35</v>
      </c>
      <c r="E24" s="78" t="str">
        <f>VLOOKUP(B24,'ﾃﾞｰﾀ項目定義'!$A$4:$E$1011,4,FALSE)</f>
        <v>X</v>
      </c>
      <c r="F24" s="78"/>
      <c r="G24" s="78"/>
      <c r="H24" s="78"/>
      <c r="I24" s="67">
        <f>IF(VLOOKUP(B24,'ﾃﾞｰﾀ項目定義'!$A$4:$E$1011,5,FALSE)=0,"",VLOOKUP(B24,'ﾃﾞｰﾀ項目定義'!$A$4:$E$1011,5,FALSE))</f>
      </c>
    </row>
    <row r="25" spans="1:9" ht="27">
      <c r="A25" s="89">
        <f t="shared" si="1"/>
        <v>22</v>
      </c>
      <c r="B25" s="77">
        <v>27036</v>
      </c>
      <c r="C25" s="93" t="str">
        <f>VLOOKUP(B25,'ﾃﾞｰﾀ項目定義'!$A$4:$E$1011,2,FALSE)</f>
        <v>受注者製品ｺｰﾄﾞ</v>
      </c>
      <c r="D25" s="78">
        <f>VLOOKUP(B25,'ﾃﾞｰﾀ項目定義'!$A$4:$E$1011,3,FALSE)</f>
        <v>35</v>
      </c>
      <c r="E25" s="78" t="str">
        <f>VLOOKUP(B25,'ﾃﾞｰﾀ項目定義'!$A$4:$E$1011,4,FALSE)</f>
        <v>X</v>
      </c>
      <c r="F25" s="78">
        <v>2</v>
      </c>
      <c r="G25" s="78"/>
      <c r="H25" s="78"/>
      <c r="I25" s="67" t="s">
        <v>781</v>
      </c>
    </row>
    <row r="26" spans="1:9" ht="13.5">
      <c r="A26" s="89">
        <f t="shared" si="1"/>
        <v>23</v>
      </c>
      <c r="B26" s="77">
        <v>27298</v>
      </c>
      <c r="C26" s="93" t="str">
        <f>VLOOKUP(B26,'ﾃﾞｰﾀ項目定義'!$A$4:$E$1011,2,FALSE)</f>
        <v>ﾒｰｶｰ名</v>
      </c>
      <c r="D26" s="78">
        <f>VLOOKUP(B26,'ﾃﾞｰﾀ項目定義'!$A$4:$E$1011,3,FALSE)</f>
        <v>50</v>
      </c>
      <c r="E26" s="78" t="str">
        <f>VLOOKUP(B26,'ﾃﾞｰﾀ項目定義'!$A$4:$E$1011,4,FALSE)</f>
        <v>K</v>
      </c>
      <c r="F26" s="78"/>
      <c r="G26" s="78"/>
      <c r="H26" s="78"/>
      <c r="I26" s="67">
        <f>IF(VLOOKUP(B26,'ﾃﾞｰﾀ項目定義'!$A$4:$E$1011,5,FALSE)=0,"",VLOOKUP(B26,'ﾃﾞｰﾀ項目定義'!$A$4:$E$1011,5,FALSE))</f>
      </c>
    </row>
    <row r="27" spans="1:9" ht="13.5">
      <c r="A27" s="89">
        <f t="shared" si="1"/>
        <v>24</v>
      </c>
      <c r="B27" s="77">
        <v>27299</v>
      </c>
      <c r="C27" s="93" t="str">
        <f>VLOOKUP(B27,'ﾃﾞｰﾀ項目定義'!$A$4:$E$1011,2,FALSE)</f>
        <v>ﾒｰｶｰｺｰﾄﾞ</v>
      </c>
      <c r="D27" s="78">
        <f>VLOOKUP(B27,'ﾃﾞｰﾀ項目定義'!$A$4:$E$1011,3,FALSE)</f>
        <v>13</v>
      </c>
      <c r="E27" s="78" t="str">
        <f>VLOOKUP(B27,'ﾃﾞｰﾀ項目定義'!$A$4:$E$1011,4,FALSE)</f>
        <v>X</v>
      </c>
      <c r="F27" s="78"/>
      <c r="G27" s="78"/>
      <c r="H27" s="78"/>
      <c r="I27" s="67">
        <f>IF(VLOOKUP(B27,'ﾃﾞｰﾀ項目定義'!$A$4:$E$1011,5,FALSE)=0,"",VLOOKUP(B27,'ﾃﾞｰﾀ項目定義'!$A$4:$E$1011,5,FALSE))</f>
      </c>
    </row>
    <row r="28" spans="1:9" ht="13.5">
      <c r="A28" s="89">
        <f t="shared" si="1"/>
        <v>25</v>
      </c>
      <c r="B28" s="77">
        <v>27090</v>
      </c>
      <c r="C28" s="93" t="str">
        <f>VLOOKUP(B28,'ﾃﾞｰﾀ項目定義'!$A$4:$E$1011,2,FALSE)</f>
        <v>仕入先商品ｺｰﾄﾞ</v>
      </c>
      <c r="D28" s="78">
        <f>VLOOKUP(B28,'ﾃﾞｰﾀ項目定義'!$A$4:$E$1011,3,FALSE)</f>
        <v>35</v>
      </c>
      <c r="E28" s="78" t="str">
        <f>VLOOKUP(B28,'ﾃﾞｰﾀ項目定義'!$A$4:$E$1011,4,FALSE)</f>
        <v>X</v>
      </c>
      <c r="F28" s="78"/>
      <c r="G28" s="78"/>
      <c r="H28" s="78"/>
      <c r="I28" s="67" t="str">
        <f>IF(VLOOKUP(B28,'ﾃﾞｰﾀ項目定義'!$A$4:$E$1011,5,FALSE)=0,"",VLOOKUP(B28,'ﾃﾞｰﾀ項目定義'!$A$4:$E$1011,5,FALSE))</f>
        <v>ﾃﾞｨｽﾄﾘﾋﾞｭｰﾀ型番</v>
      </c>
    </row>
    <row r="29" spans="1:9" ht="13.5">
      <c r="A29" s="89">
        <f t="shared" si="1"/>
        <v>26</v>
      </c>
      <c r="B29" s="77">
        <v>27091</v>
      </c>
      <c r="C29" s="93" t="str">
        <f>VLOOKUP(B29,'ﾃﾞｰﾀ項目定義'!$A$4:$E$1011,2,FALSE)</f>
        <v>製品言語区分</v>
      </c>
      <c r="D29" s="78" t="str">
        <f>VLOOKUP(B29,'ﾃﾞｰﾀ項目定義'!$A$4:$E$1011,3,FALSE)</f>
        <v>1</v>
      </c>
      <c r="E29" s="78" t="str">
        <f>VLOOKUP(B29,'ﾃﾞｰﾀ項目定義'!$A$4:$E$1011,4,FALSE)</f>
        <v>X</v>
      </c>
      <c r="F29" s="78">
        <v>3</v>
      </c>
      <c r="G29" s="78"/>
      <c r="H29" s="78"/>
      <c r="I29" s="67" t="str">
        <f>IF(VLOOKUP(B29,'ﾃﾞｰﾀ項目定義'!$A$4:$E$1011,5,FALSE)=0,"",VLOOKUP(B29,'ﾃﾞｰﾀ項目定義'!$A$4:$E$1011,5,FALSE))</f>
        <v>0:日本､1:英語､2:その他（ﾛｰｶﾗｲｾﾞｰｼｮﾝ情報）</v>
      </c>
    </row>
    <row r="30" spans="1:9" ht="13.5">
      <c r="A30" s="89">
        <f t="shared" si="1"/>
        <v>27</v>
      </c>
      <c r="B30" s="77">
        <v>27092</v>
      </c>
      <c r="C30" s="93" t="str">
        <f>VLOOKUP(B30,'ﾃﾞｰﾀ項目定義'!$A$4:$E$1011,2,FALSE)</f>
        <v>日本語ﾏﾆｭｱﾙ</v>
      </c>
      <c r="D30" s="78" t="str">
        <f>VLOOKUP(B30,'ﾃﾞｰﾀ項目定義'!$A$4:$E$1011,3,FALSE)</f>
        <v>1</v>
      </c>
      <c r="E30" s="78" t="str">
        <f>VLOOKUP(B30,'ﾃﾞｰﾀ項目定義'!$A$4:$E$1011,4,FALSE)</f>
        <v>X</v>
      </c>
      <c r="F30" s="78"/>
      <c r="G30" s="78"/>
      <c r="H30" s="78"/>
      <c r="I30" s="67" t="str">
        <f>IF(VLOOKUP(B30,'ﾃﾞｰﾀ項目定義'!$A$4:$E$1011,5,FALSE)=0,"",VLOOKUP(B30,'ﾃﾞｰﾀ項目定義'!$A$4:$E$1011,5,FALSE))</f>
        <v>0:無し､1:あり</v>
      </c>
    </row>
    <row r="31" spans="1:9" ht="13.5">
      <c r="A31" s="89">
        <f t="shared" si="1"/>
        <v>28</v>
      </c>
      <c r="B31" s="77">
        <v>27093</v>
      </c>
      <c r="C31" s="93" t="str">
        <f>VLOOKUP(B31,'ﾃﾞｰﾀ項目定義'!$A$4:$E$1011,2,FALSE)</f>
        <v>英語ﾏﾆｭｱﾙ</v>
      </c>
      <c r="D31" s="78" t="str">
        <f>VLOOKUP(B31,'ﾃﾞｰﾀ項目定義'!$A$4:$E$1011,3,FALSE)</f>
        <v>1</v>
      </c>
      <c r="E31" s="78" t="str">
        <f>VLOOKUP(B31,'ﾃﾞｰﾀ項目定義'!$A$4:$E$1011,4,FALSE)</f>
        <v>X</v>
      </c>
      <c r="F31" s="78"/>
      <c r="G31" s="78"/>
      <c r="H31" s="78"/>
      <c r="I31" s="67" t="str">
        <f>IF(VLOOKUP(B31,'ﾃﾞｰﾀ項目定義'!$A$4:$E$1011,5,FALSE)=0,"",VLOOKUP(B31,'ﾃﾞｰﾀ項目定義'!$A$4:$E$1011,5,FALSE))</f>
        <v>0:無し､1:あり</v>
      </c>
    </row>
    <row r="32" spans="1:9" ht="13.5">
      <c r="A32" s="89">
        <f t="shared" si="1"/>
        <v>29</v>
      </c>
      <c r="B32" s="77">
        <v>27094</v>
      </c>
      <c r="C32" s="93" t="str">
        <f>VLOOKUP(B32,'ﾃﾞｰﾀ項目定義'!$A$4:$E$1011,2,FALSE)</f>
        <v>その他ﾏﾆｭｱﾙ</v>
      </c>
      <c r="D32" s="78" t="str">
        <f>VLOOKUP(B32,'ﾃﾞｰﾀ項目定義'!$A$4:$E$1011,3,FALSE)</f>
        <v>1</v>
      </c>
      <c r="E32" s="78" t="str">
        <f>VLOOKUP(B32,'ﾃﾞｰﾀ項目定義'!$A$4:$E$1011,4,FALSE)</f>
        <v>X</v>
      </c>
      <c r="F32" s="78"/>
      <c r="G32" s="78"/>
      <c r="H32" s="78"/>
      <c r="I32" s="67" t="str">
        <f>IF(VLOOKUP(B32,'ﾃﾞｰﾀ項目定義'!$A$4:$E$1011,5,FALSE)=0,"",VLOOKUP(B32,'ﾃﾞｰﾀ項目定義'!$A$4:$E$1011,5,FALSE))</f>
        <v>0:無し､1:あり</v>
      </c>
    </row>
    <row r="33" spans="1:9" ht="13.5">
      <c r="A33" s="89">
        <f t="shared" si="1"/>
        <v>30</v>
      </c>
      <c r="B33" s="77">
        <v>27095</v>
      </c>
      <c r="C33" s="93" t="str">
        <f>VLOOKUP(B33,'ﾃﾞｰﾀ項目定義'!$A$4:$E$1011,2,FALSE)</f>
        <v>ﾘﾌｧﾚﾝｽﾏﾆｭｱﾙ同梱</v>
      </c>
      <c r="D33" s="78" t="str">
        <f>VLOOKUP(B33,'ﾃﾞｰﾀ項目定義'!$A$4:$E$1011,3,FALSE)</f>
        <v>1</v>
      </c>
      <c r="E33" s="78" t="str">
        <f>VLOOKUP(B33,'ﾃﾞｰﾀ項目定義'!$A$4:$E$1011,4,FALSE)</f>
        <v>X</v>
      </c>
      <c r="F33" s="78"/>
      <c r="G33" s="78"/>
      <c r="H33" s="78"/>
      <c r="I33" s="67" t="str">
        <f>IF(VLOOKUP(B33,'ﾃﾞｰﾀ項目定義'!$A$4:$E$1011,5,FALSE)=0,"",VLOOKUP(B33,'ﾃﾞｰﾀ項目定義'!$A$4:$E$1011,5,FALSE))</f>
        <v>0:無し､1:あり</v>
      </c>
    </row>
    <row r="34" spans="1:9" ht="13.5">
      <c r="A34" s="89">
        <f t="shared" si="1"/>
        <v>31</v>
      </c>
      <c r="B34" s="77">
        <v>27096</v>
      </c>
      <c r="C34" s="93" t="str">
        <f>VLOOKUP(B34,'ﾃﾞｰﾀ項目定義'!$A$4:$E$1011,2,FALSE)</f>
        <v>別売ﾘﾌｧﾚﾝｽﾏﾆｭｱﾙ</v>
      </c>
      <c r="D34" s="78" t="str">
        <f>VLOOKUP(B34,'ﾃﾞｰﾀ項目定義'!$A$4:$E$1011,3,FALSE)</f>
        <v>1</v>
      </c>
      <c r="E34" s="78" t="str">
        <f>VLOOKUP(B34,'ﾃﾞｰﾀ項目定義'!$A$4:$E$1011,4,FALSE)</f>
        <v>X</v>
      </c>
      <c r="F34" s="78"/>
      <c r="G34" s="78"/>
      <c r="H34" s="78"/>
      <c r="I34" s="67" t="str">
        <f>IF(VLOOKUP(B34,'ﾃﾞｰﾀ項目定義'!$A$4:$E$1011,5,FALSE)=0,"",VLOOKUP(B34,'ﾃﾞｰﾀ項目定義'!$A$4:$E$1011,5,FALSE))</f>
        <v>0:無し､1:あり</v>
      </c>
    </row>
    <row r="35" spans="1:9" ht="13.5">
      <c r="A35" s="89">
        <f t="shared" si="1"/>
        <v>32</v>
      </c>
      <c r="B35" s="77">
        <v>27097</v>
      </c>
      <c r="C35" s="93" t="str">
        <f>VLOOKUP(B35,'ﾃﾞｰﾀ項目定義'!$A$4:$E$1011,2,FALSE)</f>
        <v>商品ｺﾒﾝﾄ１</v>
      </c>
      <c r="D35" s="78">
        <f>VLOOKUP(B35,'ﾃﾞｰﾀ項目定義'!$A$4:$E$1011,3,FALSE)</f>
        <v>100</v>
      </c>
      <c r="E35" s="78" t="str">
        <f>VLOOKUP(B35,'ﾃﾞｰﾀ項目定義'!$A$4:$E$1011,4,FALSE)</f>
        <v>K</v>
      </c>
      <c r="F35" s="78"/>
      <c r="G35" s="78"/>
      <c r="H35" s="78"/>
      <c r="I35" s="67" t="str">
        <f>IF(VLOOKUP(B35,'ﾃﾞｰﾀ項目定義'!$A$4:$E$1011,5,FALSE)=0,"",VLOOKUP(B35,'ﾃﾞｰﾀ項目定義'!$A$4:$E$1011,5,FALSE))</f>
        <v>（ｺﾒﾝﾄ１）ｶﾀﾛｸﾞｽﾍﾟｯｸ､販売上の注意事項､後継情報等</v>
      </c>
    </row>
    <row r="36" spans="1:9" ht="13.5">
      <c r="A36" s="89">
        <f t="shared" si="1"/>
        <v>33</v>
      </c>
      <c r="B36" s="77">
        <v>27098</v>
      </c>
      <c r="C36" s="93" t="str">
        <f>VLOOKUP(B36,'ﾃﾞｰﾀ項目定義'!$A$4:$E$1011,2,FALSE)</f>
        <v>商品ｺﾒﾝﾄ２</v>
      </c>
      <c r="D36" s="78">
        <f>VLOOKUP(B36,'ﾃﾞｰﾀ項目定義'!$A$4:$E$1011,3,FALSE)</f>
        <v>100</v>
      </c>
      <c r="E36" s="78" t="str">
        <f>VLOOKUP(B36,'ﾃﾞｰﾀ項目定義'!$A$4:$E$1011,4,FALSE)</f>
        <v>X</v>
      </c>
      <c r="F36" s="78"/>
      <c r="G36" s="78"/>
      <c r="H36" s="78"/>
      <c r="I36" s="67" t="str">
        <f>IF(VLOOKUP(B36,'ﾃﾞｰﾀ項目定義'!$A$4:$E$1011,5,FALSE)=0,"",VLOOKUP(B36,'ﾃﾞｰﾀ項目定義'!$A$4:$E$1011,5,FALSE))</f>
        <v>（ｺﾒﾝﾄ２）ｺﾒﾝﾄ１と合わせどちらかと言うとSTOCK情報では無く､FLOW情報</v>
      </c>
    </row>
    <row r="37" spans="1:9" ht="13.5">
      <c r="A37" s="89">
        <f t="shared" si="1"/>
        <v>34</v>
      </c>
      <c r="B37" s="77">
        <v>27099</v>
      </c>
      <c r="C37" s="93" t="str">
        <f>VLOOKUP(B37,'ﾃﾞｰﾀ項目定義'!$A$4:$E$1011,2,FALSE)</f>
        <v>ｾｯﾄ商品コード</v>
      </c>
      <c r="D37" s="78">
        <f>VLOOKUP(B37,'ﾃﾞｰﾀ項目定義'!$A$4:$E$1011,3,FALSE)</f>
        <v>35</v>
      </c>
      <c r="E37" s="78" t="str">
        <f>VLOOKUP(B37,'ﾃﾞｰﾀ項目定義'!$A$4:$E$1011,4,FALSE)</f>
        <v>X</v>
      </c>
      <c r="F37" s="78"/>
      <c r="G37" s="78" t="s">
        <v>891</v>
      </c>
      <c r="H37" s="78">
        <v>20</v>
      </c>
      <c r="I37" s="67" t="str">
        <f>IF(VLOOKUP(B37,'ﾃﾞｰﾀ項目定義'!$A$4:$E$1011,5,FALSE)=0,"",VLOOKUP(B37,'ﾃﾞｰﾀ項目定義'!$A$4:$E$1011,5,FALSE))</f>
        <v>原則としてＪＡＮｺｰﾄﾞを使用､ただし２社間で規定できる</v>
      </c>
    </row>
    <row r="38" spans="1:9" ht="13.5">
      <c r="A38" s="89">
        <f t="shared" si="1"/>
        <v>35</v>
      </c>
      <c r="B38" s="77">
        <v>27100</v>
      </c>
      <c r="C38" s="93" t="str">
        <f>VLOOKUP(B38,'ﾃﾞｰﾀ項目定義'!$A$4:$E$1011,2,FALSE)</f>
        <v>ﾒﾃﾞｨｱ</v>
      </c>
      <c r="D38" s="78" t="str">
        <f>VLOOKUP(B38,'ﾃﾞｰﾀ項目定義'!$A$4:$E$1011,3,FALSE)</f>
        <v>2</v>
      </c>
      <c r="E38" s="78" t="str">
        <f>VLOOKUP(B38,'ﾃﾞｰﾀ項目定義'!$A$4:$E$1011,4,FALSE)</f>
        <v>X</v>
      </c>
      <c r="F38" s="78"/>
      <c r="G38" s="78" t="s">
        <v>892</v>
      </c>
      <c r="H38" s="78">
        <v>3</v>
      </c>
      <c r="I38" s="67" t="str">
        <f>IF(VLOOKUP(B38,'ﾃﾞｰﾀ項目定義'!$A$4:$E$1011,5,FALSE)=0,"",VLOOKUP(B38,'ﾃﾞｰﾀ項目定義'!$A$4:$E$1011,5,FALSE))</f>
        <v>別紙ﾒﾃﾞｨｱｺｰﾄﾞ対応表参照</v>
      </c>
    </row>
    <row r="39" spans="1:9" ht="13.5">
      <c r="A39" s="89">
        <f t="shared" si="1"/>
        <v>36</v>
      </c>
      <c r="B39" s="77">
        <v>27101</v>
      </c>
      <c r="C39" s="93" t="str">
        <f>VLOOKUP(B39,'ﾃﾞｰﾀ項目定義'!$A$4:$E$1011,2,FALSE)</f>
        <v>対応OS</v>
      </c>
      <c r="D39" s="78" t="str">
        <f>VLOOKUP(B39,'ﾃﾞｰﾀ項目定義'!$A$4:$E$1011,3,FALSE)</f>
        <v>20</v>
      </c>
      <c r="E39" s="78" t="str">
        <f>VLOOKUP(B39,'ﾃﾞｰﾀ項目定義'!$A$4:$E$1011,4,FALSE)</f>
        <v>X</v>
      </c>
      <c r="F39" s="78"/>
      <c r="G39" s="78" t="s">
        <v>893</v>
      </c>
      <c r="H39" s="78">
        <v>20</v>
      </c>
      <c r="I39" s="67" t="str">
        <f>IF(VLOOKUP(B39,'ﾃﾞｰﾀ項目定義'!$A$4:$E$1011,5,FALSE)=0,"",VLOOKUP(B39,'ﾃﾞｰﾀ項目定義'!$A$4:$E$1011,5,FALSE))</f>
        <v>ＯＳ名称。原則としてＯＳﾒｰｶｰより提示されている正式名称を使用</v>
      </c>
    </row>
    <row r="40" spans="1:9" ht="13.5">
      <c r="A40" s="89">
        <f t="shared" si="1"/>
        <v>37</v>
      </c>
      <c r="B40" s="77">
        <v>27102</v>
      </c>
      <c r="C40" s="93" t="str">
        <f>VLOOKUP(B40,'ﾃﾞｰﾀ項目定義'!$A$4:$E$1011,2,FALSE)</f>
        <v>対応H/W</v>
      </c>
      <c r="D40" s="78" t="str">
        <f>VLOOKUP(B40,'ﾃﾞｰﾀ項目定義'!$A$4:$E$1011,3,FALSE)</f>
        <v>20</v>
      </c>
      <c r="E40" s="78" t="str">
        <f>VLOOKUP(B40,'ﾃﾞｰﾀ項目定義'!$A$4:$E$1011,4,FALSE)</f>
        <v>X</v>
      </c>
      <c r="F40" s="78"/>
      <c r="G40" s="78" t="s">
        <v>894</v>
      </c>
      <c r="H40" s="78">
        <v>20</v>
      </c>
      <c r="I40" s="67" t="str">
        <f>IF(VLOOKUP(B40,'ﾃﾞｰﾀ項目定義'!$A$4:$E$1011,5,FALSE)=0,"",VLOOKUP(B40,'ﾃﾞｰﾀ項目定義'!$A$4:$E$1011,5,FALSE))</f>
        <v>対応機種名称</v>
      </c>
    </row>
    <row r="41" spans="1:9" ht="13.5">
      <c r="A41" s="89">
        <f t="shared" si="1"/>
        <v>38</v>
      </c>
      <c r="B41" s="77">
        <v>27103</v>
      </c>
      <c r="C41" s="93" t="str">
        <f>VLOOKUP(B41,'ﾃﾞｰﾀ項目定義'!$A$4:$E$1011,2,FALSE)</f>
        <v>分箱情報</v>
      </c>
      <c r="D41" s="78">
        <f>VLOOKUP(B41,'ﾃﾞｰﾀ項目定義'!$A$4:$E$1011,3,FALSE)</f>
        <v>1</v>
      </c>
      <c r="E41" s="78">
        <f>VLOOKUP(B41,'ﾃﾞｰﾀ項目定義'!$A$4:$E$1011,4,FALSE)</f>
        <v>9</v>
      </c>
      <c r="F41" s="78"/>
      <c r="G41" s="78"/>
      <c r="H41" s="78"/>
      <c r="I41" s="67" t="str">
        <f>IF(VLOOKUP(B41,'ﾃﾞｰﾀ項目定義'!$A$4:$E$1011,5,FALSE)=0,"",VLOOKUP(B41,'ﾃﾞｰﾀ項目定義'!$A$4:$E$1011,5,FALSE))</f>
        <v>出荷時分箱個数</v>
      </c>
    </row>
    <row r="42" spans="1:9" ht="13.5">
      <c r="A42" s="89">
        <f t="shared" si="1"/>
        <v>39</v>
      </c>
      <c r="B42" s="77">
        <v>27104</v>
      </c>
      <c r="C42" s="93" t="str">
        <f>VLOOKUP(B42,'ﾃﾞｰﾀ項目定義'!$A$4:$E$1011,2,FALSE)</f>
        <v>寸法(たて)</v>
      </c>
      <c r="D42" s="78" t="str">
        <f>VLOOKUP(B42,'ﾃﾞｰﾀ項目定義'!$A$4:$E$1011,3,FALSE)</f>
        <v>12V(3)</v>
      </c>
      <c r="E42" s="78" t="str">
        <f>VLOOKUP(B42,'ﾃﾞｰﾀ項目定義'!$A$4:$E$1011,4,FALSE)</f>
        <v>9</v>
      </c>
      <c r="F42" s="78"/>
      <c r="G42" s="78" t="s">
        <v>895</v>
      </c>
      <c r="H42" s="78">
        <v>5</v>
      </c>
      <c r="I42" s="67" t="s">
        <v>1095</v>
      </c>
    </row>
    <row r="43" spans="1:9" ht="13.5">
      <c r="A43" s="89">
        <f t="shared" si="1"/>
        <v>40</v>
      </c>
      <c r="B43" s="77">
        <v>27105</v>
      </c>
      <c r="C43" s="93" t="str">
        <f>VLOOKUP(B43,'ﾃﾞｰﾀ項目定義'!$A$4:$E$1011,2,FALSE)</f>
        <v>寸法(横)</v>
      </c>
      <c r="D43" s="78" t="str">
        <f>VLOOKUP(B43,'ﾃﾞｰﾀ項目定義'!$A$4:$E$1011,3,FALSE)</f>
        <v>12V(3)</v>
      </c>
      <c r="E43" s="78" t="str">
        <f>VLOOKUP(B43,'ﾃﾞｰﾀ項目定義'!$A$4:$E$1011,4,FALSE)</f>
        <v>9</v>
      </c>
      <c r="F43" s="78"/>
      <c r="G43" s="78" t="s">
        <v>895</v>
      </c>
      <c r="H43" s="78"/>
      <c r="I43" s="67" t="s">
        <v>782</v>
      </c>
    </row>
    <row r="44" spans="1:9" ht="13.5">
      <c r="A44" s="89">
        <f t="shared" si="1"/>
        <v>41</v>
      </c>
      <c r="B44" s="77">
        <v>27106</v>
      </c>
      <c r="C44" s="93" t="str">
        <f>VLOOKUP(B44,'ﾃﾞｰﾀ項目定義'!$A$4:$E$1011,2,FALSE)</f>
        <v>寸法(高さ)</v>
      </c>
      <c r="D44" s="78" t="str">
        <f>VLOOKUP(B44,'ﾃﾞｰﾀ項目定義'!$A$4:$E$1011,3,FALSE)</f>
        <v>12V(3)</v>
      </c>
      <c r="E44" s="78" t="str">
        <f>VLOOKUP(B44,'ﾃﾞｰﾀ項目定義'!$A$4:$E$1011,4,FALSE)</f>
        <v>9</v>
      </c>
      <c r="F44" s="78"/>
      <c r="G44" s="78" t="s">
        <v>895</v>
      </c>
      <c r="H44" s="78"/>
      <c r="I44" s="67" t="s">
        <v>782</v>
      </c>
    </row>
    <row r="45" spans="1:9" ht="13.5">
      <c r="A45" s="89">
        <f t="shared" si="1"/>
        <v>42</v>
      </c>
      <c r="B45" s="77">
        <v>27107</v>
      </c>
      <c r="C45" s="93" t="str">
        <f>VLOOKUP(B45,'ﾃﾞｰﾀ項目定義'!$A$4:$E$1011,2,FALSE)</f>
        <v>寸法(容積)</v>
      </c>
      <c r="D45" s="78" t="str">
        <f>VLOOKUP(B45,'ﾃﾞｰﾀ項目定義'!$A$4:$E$1011,3,FALSE)</f>
        <v>12V(5)</v>
      </c>
      <c r="E45" s="78" t="str">
        <f>VLOOKUP(B45,'ﾃﾞｰﾀ項目定義'!$A$4:$E$1011,4,FALSE)</f>
        <v>9</v>
      </c>
      <c r="F45" s="78"/>
      <c r="G45" s="78" t="s">
        <v>895</v>
      </c>
      <c r="H45" s="78"/>
      <c r="I45" s="67" t="s">
        <v>783</v>
      </c>
    </row>
    <row r="46" spans="1:9" ht="13.5">
      <c r="A46" s="89">
        <f t="shared" si="1"/>
        <v>43</v>
      </c>
      <c r="B46" s="77">
        <v>27108</v>
      </c>
      <c r="C46" s="93" t="str">
        <f>VLOOKUP(B46,'ﾃﾞｰﾀ項目定義'!$A$4:$E$1011,2,FALSE)</f>
        <v>寸法(重量)</v>
      </c>
      <c r="D46" s="78" t="str">
        <f>VLOOKUP(B46,'ﾃﾞｰﾀ項目定義'!$A$4:$E$1011,3,FALSE)</f>
        <v>12V(3)</v>
      </c>
      <c r="E46" s="78" t="str">
        <f>VLOOKUP(B46,'ﾃﾞｰﾀ項目定義'!$A$4:$E$1011,4,FALSE)</f>
        <v>9</v>
      </c>
      <c r="F46" s="78"/>
      <c r="G46" s="78" t="s">
        <v>895</v>
      </c>
      <c r="H46" s="78"/>
      <c r="I46" s="67" t="s">
        <v>782</v>
      </c>
    </row>
    <row r="47" spans="1:9" ht="13.5">
      <c r="A47" s="89">
        <f t="shared" si="1"/>
        <v>44</v>
      </c>
      <c r="B47" s="77">
        <v>27109</v>
      </c>
      <c r="C47" s="93" t="str">
        <f>VLOOKUP(B47,'ﾃﾞｰﾀ項目定義'!$A$4:$E$1011,2,FALSE)</f>
        <v>長さ単位</v>
      </c>
      <c r="D47" s="78">
        <f>VLOOKUP(B47,'ﾃﾞｰﾀ項目定義'!$A$4:$E$1011,3,FALSE)</f>
        <v>3</v>
      </c>
      <c r="E47" s="78" t="str">
        <f>VLOOKUP(B47,'ﾃﾞｰﾀ項目定義'!$A$4:$E$1011,4,FALSE)</f>
        <v>X</v>
      </c>
      <c r="F47" s="78"/>
      <c r="G47" s="78"/>
      <c r="H47" s="78"/>
      <c r="I47" s="67" t="str">
        <f>IF(VLOOKUP(B47,'ﾃﾞｰﾀ項目定義'!$A$4:$E$1011,5,FALSE)=0,"",VLOOKUP(B47,'ﾃﾞｰﾀ項目定義'!$A$4:$E$1011,5,FALSE))</f>
        <v>MM､CM等 （大文字のみ､単位ｺｰﾄﾞ表参照)</v>
      </c>
    </row>
    <row r="48" spans="1:9" ht="13.5">
      <c r="A48" s="89">
        <f t="shared" si="1"/>
        <v>45</v>
      </c>
      <c r="B48" s="77">
        <v>27110</v>
      </c>
      <c r="C48" s="93" t="str">
        <f>VLOOKUP(B48,'ﾃﾞｰﾀ項目定義'!$A$4:$E$1011,2,FALSE)</f>
        <v>容積単位</v>
      </c>
      <c r="D48" s="78">
        <f>VLOOKUP(B48,'ﾃﾞｰﾀ項目定義'!$A$4:$E$1011,3,FALSE)</f>
        <v>3</v>
      </c>
      <c r="E48" s="78" t="str">
        <f>VLOOKUP(B48,'ﾃﾞｰﾀ項目定義'!$A$4:$E$1011,4,FALSE)</f>
        <v>X</v>
      </c>
      <c r="F48" s="78"/>
      <c r="G48" s="78"/>
      <c r="H48" s="78"/>
      <c r="I48" s="67" t="str">
        <f>IF(VLOOKUP(B48,'ﾃﾞｰﾀ項目定義'!$A$4:$E$1011,5,FALSE)=0,"",VLOOKUP(B48,'ﾃﾞｰﾀ項目定義'!$A$4:$E$1011,5,FALSE))</f>
        <v>CM3､M3等 (大文字のみ､単位ｺｰﾄﾞ表参照)</v>
      </c>
    </row>
    <row r="49" spans="1:9" ht="13.5">
      <c r="A49" s="89">
        <f t="shared" si="1"/>
        <v>46</v>
      </c>
      <c r="B49" s="77">
        <v>27111</v>
      </c>
      <c r="C49" s="93" t="str">
        <f>VLOOKUP(B49,'ﾃﾞｰﾀ項目定義'!$A$4:$E$1011,2,FALSE)</f>
        <v>重量単位</v>
      </c>
      <c r="D49" s="78">
        <f>VLOOKUP(B49,'ﾃﾞｰﾀ項目定義'!$A$4:$E$1011,3,FALSE)</f>
        <v>3</v>
      </c>
      <c r="E49" s="78" t="str">
        <f>VLOOKUP(B49,'ﾃﾞｰﾀ項目定義'!$A$4:$E$1011,4,FALSE)</f>
        <v>X</v>
      </c>
      <c r="F49" s="78"/>
      <c r="G49" s="78"/>
      <c r="H49" s="78"/>
      <c r="I49" s="67" t="str">
        <f>IF(VLOOKUP(B49,'ﾃﾞｰﾀ項目定義'!$A$4:$E$1011,5,FALSE)=0,"",VLOOKUP(B49,'ﾃﾞｰﾀ項目定義'!$A$4:$E$1011,5,FALSE))</f>
        <v>G､KG等 (大文字のみ､単位ｺｰﾄﾞ表参照)</v>
      </c>
    </row>
    <row r="50" spans="1:9" ht="13.5">
      <c r="A50" s="89">
        <f t="shared" si="1"/>
        <v>47</v>
      </c>
      <c r="B50" s="77">
        <v>27112</v>
      </c>
      <c r="C50" s="93" t="str">
        <f>VLOOKUP(B50,'ﾃﾞｰﾀ項目定義'!$A$4:$E$1011,2,FALSE)</f>
        <v>形状区分</v>
      </c>
      <c r="D50" s="78" t="str">
        <f>VLOOKUP(B50,'ﾃﾞｰﾀ項目定義'!$A$4:$E$1011,3,FALSE)</f>
        <v>1</v>
      </c>
      <c r="E50" s="78" t="str">
        <f>VLOOKUP(B50,'ﾃﾞｰﾀ項目定義'!$A$4:$E$1011,4,FALSE)</f>
        <v>X</v>
      </c>
      <c r="F50" s="78"/>
      <c r="G50" s="78"/>
      <c r="H50" s="78"/>
      <c r="I50" s="67" t="str">
        <f>IF(VLOOKUP(B50,'ﾃﾞｰﾀ項目定義'!$A$4:$E$1011,5,FALSE)=0,"",VLOOKUP(B50,'ﾃﾞｰﾀ項目定義'!$A$4:$E$1011,5,FALSE))</f>
        <v>1:直方体､2:CD-ROMｹｰｽﾀｲﾌﾟ､3:その他特殊形状</v>
      </c>
    </row>
    <row r="51" spans="1:9" ht="13.5">
      <c r="A51" s="89">
        <f t="shared" si="1"/>
        <v>48</v>
      </c>
      <c r="B51" s="77">
        <v>27113</v>
      </c>
      <c r="C51" s="93" t="str">
        <f>VLOOKUP(B51,'ﾃﾞｰﾀ項目定義'!$A$4:$E$1011,2,FALSE)</f>
        <v>最低出荷単位区分</v>
      </c>
      <c r="D51" s="78" t="str">
        <f>VLOOKUP(B51,'ﾃﾞｰﾀ項目定義'!$A$4:$E$1011,3,FALSE)</f>
        <v>1</v>
      </c>
      <c r="E51" s="78" t="str">
        <f>VLOOKUP(B51,'ﾃﾞｰﾀ項目定義'!$A$4:$E$1011,4,FALSE)</f>
        <v>X</v>
      </c>
      <c r="F51" s="78"/>
      <c r="G51" s="78"/>
      <c r="H51" s="78"/>
      <c r="I51" s="67" t="str">
        <f>IF(VLOOKUP(B51,'ﾃﾞｰﾀ項目定義'!$A$4:$E$1011,5,FALSE)=0,"",VLOOKUP(B51,'ﾃﾞｰﾀ項目定義'!$A$4:$E$1011,5,FALSE))</f>
        <v>1:単体､2:ｹｰｽ､3:ｶｰﾄﾝ､4:ﾊﾟﾚｯﾄ</v>
      </c>
    </row>
    <row r="52" spans="1:9" ht="13.5">
      <c r="A52" s="89">
        <f t="shared" si="1"/>
        <v>49</v>
      </c>
      <c r="B52" s="77">
        <v>27114</v>
      </c>
      <c r="C52" s="93" t="str">
        <f>VLOOKUP(B52,'ﾃﾞｰﾀ項目定義'!$A$4:$E$1011,2,FALSE)</f>
        <v>最低出荷数</v>
      </c>
      <c r="D52" s="78" t="str">
        <f>VLOOKUP(B52,'ﾃﾞｰﾀ項目定義'!$A$4:$E$1011,3,FALSE)</f>
        <v>9</v>
      </c>
      <c r="E52" s="78" t="str">
        <f>VLOOKUP(B52,'ﾃﾞｰﾀ項目定義'!$A$4:$E$1011,4,FALSE)</f>
        <v>9</v>
      </c>
      <c r="F52" s="78"/>
      <c r="G52" s="78"/>
      <c r="H52" s="78"/>
      <c r="I52" s="67" t="str">
        <f>IF(VLOOKUP(B52,'ﾃﾞｰﾀ項目定義'!$A$4:$E$1011,5,FALSE)=0,"",VLOOKUP(B52,'ﾃﾞｰﾀ項目定義'!$A$4:$E$1011,5,FALSE))</f>
        <v>単体での個数</v>
      </c>
    </row>
    <row r="53" spans="1:9" ht="13.5">
      <c r="A53" s="89">
        <f t="shared" si="1"/>
        <v>50</v>
      </c>
      <c r="B53" s="77">
        <v>27115</v>
      </c>
      <c r="C53" s="93" t="str">
        <f>VLOOKUP(B53,'ﾃﾞｰﾀ項目定義'!$A$4:$E$1011,2,FALSE)</f>
        <v>ｹｰｽ内個数</v>
      </c>
      <c r="D53" s="78" t="str">
        <f>VLOOKUP(B53,'ﾃﾞｰﾀ項目定義'!$A$4:$E$1011,3,FALSE)</f>
        <v>9</v>
      </c>
      <c r="E53" s="78" t="str">
        <f>VLOOKUP(B53,'ﾃﾞｰﾀ項目定義'!$A$4:$E$1011,4,FALSE)</f>
        <v>9</v>
      </c>
      <c r="F53" s="78"/>
      <c r="G53" s="78"/>
      <c r="H53" s="78"/>
      <c r="I53" s="67" t="str">
        <f>IF(VLOOKUP(B53,'ﾃﾞｰﾀ項目定義'!$A$4:$E$1011,5,FALSE)=0,"",VLOOKUP(B53,'ﾃﾞｰﾀ項目定義'!$A$4:$E$1011,5,FALSE))</f>
        <v>単体での個数（ｿﾌﾄｳｪｱのﾊﾟｯｹｰｼﾞもので、１ｹｰｽ内の個数）</v>
      </c>
    </row>
    <row r="54" spans="1:9" ht="13.5">
      <c r="A54" s="89">
        <f t="shared" si="1"/>
        <v>51</v>
      </c>
      <c r="B54" s="77">
        <v>27116</v>
      </c>
      <c r="C54" s="93" t="str">
        <f>VLOOKUP(B54,'ﾃﾞｰﾀ項目定義'!$A$4:$E$1011,2,FALSE)</f>
        <v>ｶｰﾄﾝ内個数</v>
      </c>
      <c r="D54" s="78" t="str">
        <f>VLOOKUP(B54,'ﾃﾞｰﾀ項目定義'!$A$4:$E$1011,3,FALSE)</f>
        <v>9</v>
      </c>
      <c r="E54" s="78" t="str">
        <f>VLOOKUP(B54,'ﾃﾞｰﾀ項目定義'!$A$4:$E$1011,4,FALSE)</f>
        <v>9</v>
      </c>
      <c r="F54" s="78"/>
      <c r="G54" s="78"/>
      <c r="H54" s="78"/>
      <c r="I54" s="67" t="str">
        <f>IF(VLOOKUP(B54,'ﾃﾞｰﾀ項目定義'!$A$4:$E$1011,5,FALSE)=0,"",VLOOKUP(B54,'ﾃﾞｰﾀ項目定義'!$A$4:$E$1011,5,FALSE))</f>
        <v>単体での個数（ｿﾌﾄｳｪｱのﾊﾟｯｹｰｼﾞもので、１ｶｰﾄﾝ内の個数）</v>
      </c>
    </row>
    <row r="55" spans="1:9" ht="13.5">
      <c r="A55" s="89">
        <f t="shared" si="1"/>
        <v>52</v>
      </c>
      <c r="B55" s="77">
        <v>27117</v>
      </c>
      <c r="C55" s="93" t="str">
        <f>VLOOKUP(B55,'ﾃﾞｰﾀ項目定義'!$A$4:$E$1011,2,FALSE)</f>
        <v>ﾊﾟﾚｯﾄ内個数</v>
      </c>
      <c r="D55" s="78" t="str">
        <f>VLOOKUP(B55,'ﾃﾞｰﾀ項目定義'!$A$4:$E$1011,3,FALSE)</f>
        <v>9</v>
      </c>
      <c r="E55" s="78" t="str">
        <f>VLOOKUP(B55,'ﾃﾞｰﾀ項目定義'!$A$4:$E$1011,4,FALSE)</f>
        <v>9</v>
      </c>
      <c r="F55" s="78"/>
      <c r="G55" s="78"/>
      <c r="H55" s="78"/>
      <c r="I55" s="67" t="str">
        <f>IF(VLOOKUP(B55,'ﾃﾞｰﾀ項目定義'!$A$4:$E$1011,5,FALSE)=0,"",VLOOKUP(B55,'ﾃﾞｰﾀ項目定義'!$A$4:$E$1011,5,FALSE))</f>
        <v>単体での個数（ｿﾌﾄｳｪｱのﾊﾟｯｹｰｼﾞもので、１ﾊﾟﾚｯﾄ内の個数）</v>
      </c>
    </row>
    <row r="56" spans="1:9" ht="27">
      <c r="A56" s="89">
        <f t="shared" si="1"/>
        <v>53</v>
      </c>
      <c r="B56" s="77">
        <v>27118</v>
      </c>
      <c r="C56" s="93" t="str">
        <f>VLOOKUP(B56,'ﾃﾞｰﾀ項目定義'!$A$4:$E$1011,2,FALSE)</f>
        <v>受注者側注文請開始日区分</v>
      </c>
      <c r="D56" s="78">
        <f>VLOOKUP(B56,'ﾃﾞｰﾀ項目定義'!$A$4:$E$1011,3,FALSE)</f>
        <v>1</v>
      </c>
      <c r="E56" s="78" t="str">
        <f>VLOOKUP(B56,'ﾃﾞｰﾀ項目定義'!$A$4:$E$1011,4,FALSE)</f>
        <v>X</v>
      </c>
      <c r="F56" s="78"/>
      <c r="G56" s="78"/>
      <c r="H56" s="78"/>
      <c r="I56" s="67" t="str">
        <f>IF(VLOOKUP(B56,'ﾃﾞｰﾀ項目定義'!$A$4:$E$1011,5,FALSE)=0,"",VLOOKUP(B56,'ﾃﾞｰﾀ項目定義'!$A$4:$E$1011,5,FALSE))</f>
        <v>0:通常､1:指定､2:以前､3:以降､4:指定(頃)､9:未定
（上旬、中旬、下旬等は２社間で取り決め）</v>
      </c>
    </row>
    <row r="57" spans="1:9" ht="13.5">
      <c r="A57" s="89">
        <f t="shared" si="1"/>
        <v>54</v>
      </c>
      <c r="B57" s="77">
        <v>27119</v>
      </c>
      <c r="C57" s="93" t="str">
        <f>VLOOKUP(B57,'ﾃﾞｰﾀ項目定義'!$A$4:$E$1011,2,FALSE)</f>
        <v>受注者側注文請開始日</v>
      </c>
      <c r="D57" s="78" t="str">
        <f>VLOOKUP(B57,'ﾃﾞｰﾀ項目定義'!$A$4:$E$1011,3,FALSE)</f>
        <v>8</v>
      </c>
      <c r="E57" s="78" t="str">
        <f>VLOOKUP(B57,'ﾃﾞｰﾀ項目定義'!$A$4:$E$1011,4,FALSE)</f>
        <v>Y</v>
      </c>
      <c r="F57" s="78"/>
      <c r="G57" s="78"/>
      <c r="H57" s="78"/>
      <c r="I57" s="67">
        <f>IF(VLOOKUP(B57,'ﾃﾞｰﾀ項目定義'!$A$4:$E$1011,5,FALSE)=0,"",VLOOKUP(B57,'ﾃﾞｰﾀ項目定義'!$A$4:$E$1011,5,FALSE))</f>
      </c>
    </row>
    <row r="58" spans="1:9" ht="13.5">
      <c r="A58" s="89">
        <f t="shared" si="1"/>
        <v>55</v>
      </c>
      <c r="B58" s="77">
        <v>27120</v>
      </c>
      <c r="C58" s="93" t="str">
        <f>VLOOKUP(B58,'ﾃﾞｰﾀ項目定義'!$A$4:$E$1011,2,FALSE)</f>
        <v>受注者側注文請終了日</v>
      </c>
      <c r="D58" s="78" t="str">
        <f>VLOOKUP(B58,'ﾃﾞｰﾀ項目定義'!$A$4:$E$1011,3,FALSE)</f>
        <v>8</v>
      </c>
      <c r="E58" s="78" t="str">
        <f>VLOOKUP(B58,'ﾃﾞｰﾀ項目定義'!$A$4:$E$1011,4,FALSE)</f>
        <v>Y</v>
      </c>
      <c r="F58" s="78"/>
      <c r="G58" s="78"/>
      <c r="H58" s="78"/>
      <c r="I58" s="67">
        <f>IF(VLOOKUP(B58,'ﾃﾞｰﾀ項目定義'!$A$4:$E$1011,5,FALSE)=0,"",VLOOKUP(B58,'ﾃﾞｰﾀ項目定義'!$A$4:$E$1011,5,FALSE))</f>
      </c>
    </row>
    <row r="59" spans="1:9" ht="13.5">
      <c r="A59" s="89">
        <f t="shared" si="1"/>
        <v>56</v>
      </c>
      <c r="B59" s="77">
        <v>27121</v>
      </c>
      <c r="C59" s="93" t="str">
        <f>VLOOKUP(B59,'ﾃﾞｰﾀ項目定義'!$A$4:$E$1011,2,FALSE)</f>
        <v>受注者側初回注文締切日</v>
      </c>
      <c r="D59" s="78" t="str">
        <f>VLOOKUP(B59,'ﾃﾞｰﾀ項目定義'!$A$4:$E$1011,3,FALSE)</f>
        <v>8</v>
      </c>
      <c r="E59" s="78" t="str">
        <f>VLOOKUP(B59,'ﾃﾞｰﾀ項目定義'!$A$4:$E$1011,4,FALSE)</f>
        <v>Y</v>
      </c>
      <c r="F59" s="78"/>
      <c r="G59" s="78"/>
      <c r="H59" s="78"/>
      <c r="I59" s="67">
        <f>IF(VLOOKUP(B59,'ﾃﾞｰﾀ項目定義'!$A$4:$E$1011,5,FALSE)=0,"",VLOOKUP(B59,'ﾃﾞｰﾀ項目定義'!$A$4:$E$1011,5,FALSE))</f>
      </c>
    </row>
    <row r="60" spans="1:9" ht="27">
      <c r="A60" s="89">
        <f t="shared" si="1"/>
        <v>57</v>
      </c>
      <c r="B60" s="77">
        <v>27122</v>
      </c>
      <c r="C60" s="93" t="str">
        <f>VLOOKUP(B60,'ﾃﾞｰﾀ項目定義'!$A$4:$E$1011,2,FALSE)</f>
        <v>店頭販売開始指定日区分</v>
      </c>
      <c r="D60" s="78">
        <f>VLOOKUP(B60,'ﾃﾞｰﾀ項目定義'!$A$4:$E$1011,3,FALSE)</f>
        <v>1</v>
      </c>
      <c r="E60" s="78" t="str">
        <f>VLOOKUP(B60,'ﾃﾞｰﾀ項目定義'!$A$4:$E$1011,4,FALSE)</f>
        <v>X</v>
      </c>
      <c r="F60" s="78"/>
      <c r="G60" s="78"/>
      <c r="H60" s="78"/>
      <c r="I60" s="67" t="str">
        <f>IF(VLOOKUP(B60,'ﾃﾞｰﾀ項目定義'!$A$4:$E$1011,5,FALSE)=0,"",VLOOKUP(B60,'ﾃﾞｰﾀ項目定義'!$A$4:$E$1011,5,FALSE))</f>
        <v>0:通常､1:指定､2:以前､3:以降､4:指定(頃)､9:未定
（上旬、中旬、下旬等は２社間で取り決め）</v>
      </c>
    </row>
    <row r="61" spans="1:9" ht="13.5">
      <c r="A61" s="89">
        <f t="shared" si="1"/>
        <v>58</v>
      </c>
      <c r="B61" s="77">
        <v>27123</v>
      </c>
      <c r="C61" s="93" t="str">
        <f>VLOOKUP(B61,'ﾃﾞｰﾀ項目定義'!$A$4:$E$1011,2,FALSE)</f>
        <v>店頭販売開始指定日</v>
      </c>
      <c r="D61" s="78" t="str">
        <f>VLOOKUP(B61,'ﾃﾞｰﾀ項目定義'!$A$4:$E$1011,3,FALSE)</f>
        <v>8</v>
      </c>
      <c r="E61" s="78" t="str">
        <f>VLOOKUP(B61,'ﾃﾞｰﾀ項目定義'!$A$4:$E$1011,4,FALSE)</f>
        <v>Y</v>
      </c>
      <c r="F61" s="78"/>
      <c r="G61" s="78"/>
      <c r="H61" s="78"/>
      <c r="I61" s="67">
        <f>IF(VLOOKUP(B61,'ﾃﾞｰﾀ項目定義'!$A$4:$E$1011,5,FALSE)=0,"",VLOOKUP(B61,'ﾃﾞｰﾀ項目定義'!$A$4:$E$1011,5,FALSE))</f>
      </c>
    </row>
    <row r="62" spans="1:9" ht="27">
      <c r="A62" s="89">
        <f t="shared" si="1"/>
        <v>59</v>
      </c>
      <c r="B62" s="77">
        <v>27124</v>
      </c>
      <c r="C62" s="93" t="str">
        <f>VLOOKUP(B62,'ﾃﾞｰﾀ項目定義'!$A$4:$E$1011,2,FALSE)</f>
        <v>受注者側出荷開始日区分</v>
      </c>
      <c r="D62" s="78">
        <f>VLOOKUP(B62,'ﾃﾞｰﾀ項目定義'!$A$4:$E$1011,3,FALSE)</f>
        <v>1</v>
      </c>
      <c r="E62" s="78" t="str">
        <f>VLOOKUP(B62,'ﾃﾞｰﾀ項目定義'!$A$4:$E$1011,4,FALSE)</f>
        <v>X</v>
      </c>
      <c r="F62" s="78"/>
      <c r="G62" s="78"/>
      <c r="H62" s="78"/>
      <c r="I62" s="67" t="str">
        <f>IF(VLOOKUP(B62,'ﾃﾞｰﾀ項目定義'!$A$4:$E$1011,5,FALSE)=0,"",VLOOKUP(B62,'ﾃﾞｰﾀ項目定義'!$A$4:$E$1011,5,FALSE))</f>
        <v>0:通常､1:指定､2:以前､3:以降､4:指定(頃)､9:未定
（上旬、中旬、下旬等は２社間で取り決め）</v>
      </c>
    </row>
    <row r="63" spans="1:9" ht="13.5">
      <c r="A63" s="89">
        <f t="shared" si="1"/>
        <v>60</v>
      </c>
      <c r="B63" s="77">
        <v>27125</v>
      </c>
      <c r="C63" s="93" t="str">
        <f>VLOOKUP(B63,'ﾃﾞｰﾀ項目定義'!$A$4:$E$1011,2,FALSE)</f>
        <v>受注者側出荷開始日</v>
      </c>
      <c r="D63" s="78" t="str">
        <f>VLOOKUP(B63,'ﾃﾞｰﾀ項目定義'!$A$4:$E$1011,3,FALSE)</f>
        <v>8</v>
      </c>
      <c r="E63" s="78" t="str">
        <f>VLOOKUP(B63,'ﾃﾞｰﾀ項目定義'!$A$4:$E$1011,4,FALSE)</f>
        <v>Y</v>
      </c>
      <c r="F63" s="78"/>
      <c r="G63" s="78"/>
      <c r="H63" s="78"/>
      <c r="I63" s="67">
        <f>IF(VLOOKUP(B63,'ﾃﾞｰﾀ項目定義'!$A$4:$E$1011,5,FALSE)=0,"",VLOOKUP(B63,'ﾃﾞｰﾀ項目定義'!$A$4:$E$1011,5,FALSE))</f>
      </c>
    </row>
    <row r="64" spans="1:9" ht="13.5">
      <c r="A64" s="89">
        <f t="shared" si="1"/>
        <v>61</v>
      </c>
      <c r="B64" s="77">
        <v>27126</v>
      </c>
      <c r="C64" s="93" t="str">
        <f>VLOOKUP(B64,'ﾃﾞｰﾀ項目定義'!$A$4:$E$1011,2,FALSE)</f>
        <v>受注者側出荷終了日</v>
      </c>
      <c r="D64" s="78" t="str">
        <f>VLOOKUP(B64,'ﾃﾞｰﾀ項目定義'!$A$4:$E$1011,3,FALSE)</f>
        <v>8</v>
      </c>
      <c r="E64" s="78" t="str">
        <f>VLOOKUP(B64,'ﾃﾞｰﾀ項目定義'!$A$4:$E$1011,4,FALSE)</f>
        <v>Y</v>
      </c>
      <c r="F64" s="78"/>
      <c r="G64" s="78"/>
      <c r="H64" s="78"/>
      <c r="I64" s="67">
        <f>IF(VLOOKUP(B64,'ﾃﾞｰﾀ項目定義'!$A$4:$E$1011,5,FALSE)=0,"",VLOOKUP(B64,'ﾃﾞｰﾀ項目定義'!$A$4:$E$1011,5,FALSE))</f>
      </c>
    </row>
    <row r="65" spans="1:9" ht="13.5">
      <c r="A65" s="89">
        <f t="shared" si="1"/>
        <v>62</v>
      </c>
      <c r="B65" s="77">
        <v>27127</v>
      </c>
      <c r="C65" s="93" t="str">
        <f>VLOOKUP(B65,'ﾃﾞｰﾀ項目定義'!$A$4:$E$1011,2,FALSE)</f>
        <v>製造終了日</v>
      </c>
      <c r="D65" s="78">
        <f>VLOOKUP(B65,'ﾃﾞｰﾀ項目定義'!$A$4:$E$1011,3,FALSE)</f>
        <v>8</v>
      </c>
      <c r="E65" s="78" t="str">
        <f>VLOOKUP(B65,'ﾃﾞｰﾀ項目定義'!$A$4:$E$1011,4,FALSE)</f>
        <v>Y</v>
      </c>
      <c r="F65" s="78"/>
      <c r="G65" s="78"/>
      <c r="H65" s="78"/>
      <c r="I65" s="67" t="str">
        <f>IF(VLOOKUP(B65,'ﾃﾞｰﾀ項目定義'!$A$4:$E$1011,5,FALSE)=0,"",VLOOKUP(B65,'ﾃﾞｰﾀ項目定義'!$A$4:$E$1011,5,FALSE))</f>
        <v>ﾒｰｶｰ製造終了日</v>
      </c>
    </row>
    <row r="66" spans="1:9" ht="13.5">
      <c r="A66" s="89">
        <f t="shared" si="1"/>
        <v>63</v>
      </c>
      <c r="B66" s="77">
        <v>27128</v>
      </c>
      <c r="C66" s="93" t="str">
        <f>VLOOKUP(B66,'ﾃﾞｰﾀ項目定義'!$A$4:$E$1011,2,FALSE)</f>
        <v>登録日</v>
      </c>
      <c r="D66" s="78" t="str">
        <f>VLOOKUP(B66,'ﾃﾞｰﾀ項目定義'!$A$4:$E$1011,3,FALSE)</f>
        <v>8</v>
      </c>
      <c r="E66" s="78" t="str">
        <f>VLOOKUP(B66,'ﾃﾞｰﾀ項目定義'!$A$4:$E$1011,4,FALSE)</f>
        <v>Y</v>
      </c>
      <c r="F66" s="78">
        <v>3</v>
      </c>
      <c r="G66" s="78"/>
      <c r="H66" s="78"/>
      <c r="I66" s="67" t="str">
        <f>IF(VLOOKUP(B66,'ﾃﾞｰﾀ項目定義'!$A$4:$E$1011,5,FALSE)=0,"",VLOOKUP(B66,'ﾃﾞｰﾀ項目定義'!$A$4:$E$1011,5,FALSE))</f>
        <v>製品が新規登録された日付（２社間で内容規定）</v>
      </c>
    </row>
    <row r="67" spans="1:9" ht="13.5">
      <c r="A67" s="89">
        <f t="shared" si="1"/>
        <v>64</v>
      </c>
      <c r="B67" s="77">
        <v>27129</v>
      </c>
      <c r="C67" s="93" t="str">
        <f>VLOOKUP(B67,'ﾃﾞｰﾀ項目定義'!$A$4:$E$1011,2,FALSE)</f>
        <v>更新日</v>
      </c>
      <c r="D67" s="78" t="str">
        <f>VLOOKUP(B67,'ﾃﾞｰﾀ項目定義'!$A$4:$E$1011,3,FALSE)</f>
        <v>8</v>
      </c>
      <c r="E67" s="78" t="str">
        <f>VLOOKUP(B67,'ﾃﾞｰﾀ項目定義'!$A$4:$E$1011,4,FALSE)</f>
        <v>Y</v>
      </c>
      <c r="F67" s="78"/>
      <c r="G67" s="78"/>
      <c r="H67" s="78"/>
      <c r="I67" s="67" t="str">
        <f>IF(VLOOKUP(B67,'ﾃﾞｰﾀ項目定義'!$A$4:$E$1011,5,FALSE)=0,"",VLOOKUP(B67,'ﾃﾞｰﾀ項目定義'!$A$4:$E$1011,5,FALSE))</f>
        <v>ｶﾀﾛｸﾞの最新更新日付（    〃    ）</v>
      </c>
    </row>
    <row r="68" spans="1:9" ht="13.5">
      <c r="A68" s="89">
        <f t="shared" si="1"/>
        <v>65</v>
      </c>
      <c r="B68" s="77">
        <v>27130</v>
      </c>
      <c r="C68" s="93" t="str">
        <f>VLOOKUP(B68,'ﾃﾞｰﾀ項目定義'!$A$4:$E$1011,2,FALSE)</f>
        <v>廃止日</v>
      </c>
      <c r="D68" s="78" t="str">
        <f>VLOOKUP(B68,'ﾃﾞｰﾀ項目定義'!$A$4:$E$1011,3,FALSE)</f>
        <v>8</v>
      </c>
      <c r="E68" s="78" t="str">
        <f>VLOOKUP(B68,'ﾃﾞｰﾀ項目定義'!$A$4:$E$1011,4,FALSE)</f>
        <v>Y</v>
      </c>
      <c r="F68" s="78"/>
      <c r="G68" s="78"/>
      <c r="H68" s="78"/>
      <c r="I68" s="67" t="str">
        <f>IF(VLOOKUP(B68,'ﾃﾞｰﾀ項目定義'!$A$4:$E$1011,5,FALSE)=0,"",VLOOKUP(B68,'ﾃﾞｰﾀ項目定義'!$A$4:$E$1011,5,FALSE))</f>
        <v>在庫､ﾊﾞｯｸｵｰﾀﾞｰも無し｡終了日（    〃    ）</v>
      </c>
    </row>
    <row r="69" spans="1:9" ht="13.5">
      <c r="A69" s="89">
        <f t="shared" si="1"/>
        <v>66</v>
      </c>
      <c r="B69" s="77">
        <v>27131</v>
      </c>
      <c r="C69" s="93" t="str">
        <f>VLOOKUP(B69,'ﾃﾞｰﾀ項目定義'!$A$4:$E$1011,2,FALSE)</f>
        <v>価格適用開始日</v>
      </c>
      <c r="D69" s="78">
        <f>VLOOKUP(B69,'ﾃﾞｰﾀ項目定義'!$A$4:$E$1011,3,FALSE)</f>
        <v>8</v>
      </c>
      <c r="E69" s="78" t="str">
        <f>VLOOKUP(B69,'ﾃﾞｰﾀ項目定義'!$A$4:$E$1011,4,FALSE)</f>
        <v>Y</v>
      </c>
      <c r="F69" s="77"/>
      <c r="G69" s="77"/>
      <c r="H69" s="78"/>
      <c r="I69" s="67">
        <f>IF(VLOOKUP(B69,'ﾃﾞｰﾀ項目定義'!$A$4:$E$1011,5,FALSE)=0,"",VLOOKUP(B69,'ﾃﾞｰﾀ項目定義'!$A$4:$E$1011,5,FALSE))</f>
      </c>
    </row>
    <row r="70" spans="1:9" ht="13.5">
      <c r="A70" s="89">
        <f t="shared" si="1"/>
        <v>67</v>
      </c>
      <c r="B70" s="77">
        <v>27328</v>
      </c>
      <c r="C70" s="93" t="str">
        <f>VLOOKUP(B70,'ﾃﾞｰﾀ項目定義'!$A$4:$E$1011,2,FALSE)</f>
        <v>価格適用終了日</v>
      </c>
      <c r="D70" s="78">
        <f>VLOOKUP(B70,'ﾃﾞｰﾀ項目定義'!$A$4:$E$1011,3,FALSE)</f>
        <v>8</v>
      </c>
      <c r="E70" s="78" t="str">
        <f>VLOOKUP(B70,'ﾃﾞｰﾀ項目定義'!$A$4:$E$1011,4,FALSE)</f>
        <v>Y</v>
      </c>
      <c r="F70" s="77"/>
      <c r="G70" s="77"/>
      <c r="H70" s="78"/>
      <c r="I70" s="67">
        <f>IF(VLOOKUP(B70,'ﾃﾞｰﾀ項目定義'!$A$4:$E$1011,5,FALSE)=0,"",VLOOKUP(B70,'ﾃﾞｰﾀ項目定義'!$A$4:$E$1011,5,FALSE))</f>
      </c>
    </row>
    <row r="71" spans="1:9" ht="13.5">
      <c r="A71" s="89">
        <f t="shared" si="1"/>
        <v>68</v>
      </c>
      <c r="B71" s="77">
        <v>27132</v>
      </c>
      <c r="C71" s="93" t="str">
        <f>VLOOKUP(B71,'ﾃﾞｰﾀ項目定義'!$A$4:$E$1011,2,FALSE)</f>
        <v>調達ﾘｰﾄﾞﾀｲﾑ</v>
      </c>
      <c r="D71" s="78">
        <f>VLOOKUP(B71,'ﾃﾞｰﾀ項目定義'!$A$4:$E$1011,3,FALSE)</f>
        <v>3</v>
      </c>
      <c r="E71" s="78">
        <f>VLOOKUP(B71,'ﾃﾞｰﾀ項目定義'!$A$4:$E$1011,4,FALSE)</f>
        <v>9</v>
      </c>
      <c r="F71" s="77"/>
      <c r="G71" s="77"/>
      <c r="H71" s="78"/>
      <c r="I71" s="67" t="str">
        <f>IF(VLOOKUP(B71,'ﾃﾞｰﾀ項目定義'!$A$4:$E$1011,5,FALSE)=0,"",VLOOKUP(B71,'ﾃﾞｰﾀ項目定義'!$A$4:$E$1011,5,FALSE))</f>
        <v>概算納期日数。欠品時に入荷されるまでの日数(物流日数は含めない)</v>
      </c>
    </row>
    <row r="72" spans="1:9" ht="13.5">
      <c r="A72" s="89">
        <f t="shared" si="1"/>
        <v>69</v>
      </c>
      <c r="B72" s="77">
        <v>27133</v>
      </c>
      <c r="C72" s="93" t="str">
        <f>VLOOKUP(B72,'ﾃﾞｰﾀ項目定義'!$A$4:$E$1011,2,FALSE)</f>
        <v>仕切価格区分</v>
      </c>
      <c r="D72" s="78" t="str">
        <f>VLOOKUP(B72,'ﾃﾞｰﾀ項目定義'!$A$4:$E$1011,3,FALSE)</f>
        <v>1</v>
      </c>
      <c r="E72" s="78" t="str">
        <f>VLOOKUP(B72,'ﾃﾞｰﾀ項目定義'!$A$4:$E$1011,4,FALSE)</f>
        <v>X</v>
      </c>
      <c r="F72" s="78">
        <v>3</v>
      </c>
      <c r="G72" s="78"/>
      <c r="H72" s="78"/>
      <c r="I72" s="67" t="str">
        <f>IF(VLOOKUP(B72,'ﾃﾞｰﾀ項目定義'!$A$4:$E$1011,5,FALSE)=0,"",VLOOKUP(B72,'ﾃﾞｰﾀ項目定義'!$A$4:$E$1011,5,FALSE))</f>
        <v>0:確定､1:未定</v>
      </c>
    </row>
    <row r="73" spans="1:9" ht="13.5">
      <c r="A73" s="89">
        <f t="shared" si="1"/>
        <v>70</v>
      </c>
      <c r="B73" s="77">
        <v>27134</v>
      </c>
      <c r="C73" s="93" t="str">
        <f>VLOOKUP(B73,'ﾃﾞｰﾀ項目定義'!$A$4:$E$1011,2,FALSE)</f>
        <v>ｵｰﾌﾟﾝﾌﾟﾗｲｽ区分</v>
      </c>
      <c r="D73" s="78" t="str">
        <f>VLOOKUP(B73,'ﾃﾞｰﾀ項目定義'!$A$4:$E$1011,3,FALSE)</f>
        <v>1</v>
      </c>
      <c r="E73" s="78" t="str">
        <f>VLOOKUP(B73,'ﾃﾞｰﾀ項目定義'!$A$4:$E$1011,4,FALSE)</f>
        <v>X</v>
      </c>
      <c r="F73" s="78">
        <v>3</v>
      </c>
      <c r="G73" s="78"/>
      <c r="H73" s="78"/>
      <c r="I73" s="67" t="str">
        <f>IF(VLOOKUP(B73,'ﾃﾞｰﾀ項目定義'!$A$4:$E$1011,5,FALSE)=0,"",VLOOKUP(B73,'ﾃﾞｰﾀ項目定義'!$A$4:$E$1011,5,FALSE))</f>
        <v>0:No､1:Yes</v>
      </c>
    </row>
    <row r="74" spans="1:9" ht="13.5">
      <c r="A74" s="89">
        <f aca="true" t="shared" si="2" ref="A74:A99">SUM(A73+1)</f>
        <v>71</v>
      </c>
      <c r="B74" s="77">
        <v>27135</v>
      </c>
      <c r="C74" s="93" t="str">
        <f>VLOOKUP(B74,'ﾃﾞｰﾀ項目定義'!$A$4:$E$1011,2,FALSE)</f>
        <v>通貨単位</v>
      </c>
      <c r="D74" s="78">
        <f>VLOOKUP(B74,'ﾃﾞｰﾀ項目定義'!$A$4:$E$1011,3,FALSE)</f>
        <v>1</v>
      </c>
      <c r="E74" s="78" t="str">
        <f>VLOOKUP(B74,'ﾃﾞｰﾀ項目定義'!$A$4:$E$1011,4,FALSE)</f>
        <v>X</v>
      </c>
      <c r="F74" s="78" t="s">
        <v>986</v>
      </c>
      <c r="G74" s="78"/>
      <c r="H74" s="78"/>
      <c r="I74" s="67" t="str">
        <f>IF(VLOOKUP(B74,'ﾃﾞｰﾀ項目定義'!$A$4:$E$1011,5,FALSE)=0,"",VLOOKUP(B74,'ﾃﾞｰﾀ項目定義'!$A$4:$E$1011,5,FALSE))</f>
        <v>0:日本円、1:US$、2:その他</v>
      </c>
    </row>
    <row r="75" spans="1:9" ht="13.5">
      <c r="A75" s="89">
        <f t="shared" si="2"/>
        <v>72</v>
      </c>
      <c r="B75" s="77">
        <v>27136</v>
      </c>
      <c r="C75" s="93" t="str">
        <f>VLOOKUP(B75,'ﾃﾞｰﾀ項目定義'!$A$4:$E$1011,2,FALSE)</f>
        <v>定価</v>
      </c>
      <c r="D75" s="78" t="str">
        <f>VLOOKUP(B75,'ﾃﾞｰﾀ項目定義'!$A$4:$E$1011,3,FALSE)</f>
        <v>12V(3)</v>
      </c>
      <c r="E75" s="78" t="str">
        <f>VLOOKUP(B75,'ﾃﾞｰﾀ項目定義'!$A$4:$E$1011,4,FALSE)</f>
        <v>9</v>
      </c>
      <c r="F75" s="78"/>
      <c r="G75" s="78"/>
      <c r="H75" s="78"/>
      <c r="I75" s="67" t="str">
        <f>IF(VLOOKUP(B75,'ﾃﾞｰﾀ項目定義'!$A$4:$E$1011,5,FALSE)=0,"",VLOOKUP(B75,'ﾃﾞｰﾀ項目定義'!$A$4:$E$1011,5,FALSE))</f>
        <v>小売希望価格､但しｵｰﾌﾟﾝﾌﾟﾗｲｽ区分=1の場合実勢価格</v>
      </c>
    </row>
    <row r="76" spans="1:9" ht="13.5">
      <c r="A76" s="89">
        <f t="shared" si="2"/>
        <v>73</v>
      </c>
      <c r="B76" s="77">
        <v>27044</v>
      </c>
      <c r="C76" s="93" t="str">
        <f>VLOOKUP(B76,'ﾃﾞｰﾀ項目定義'!$A$4:$E$1011,2,FALSE)</f>
        <v>単価</v>
      </c>
      <c r="D76" s="78" t="str">
        <f>VLOOKUP(B76,'ﾃﾞｰﾀ項目定義'!$A$4:$E$1011,3,FALSE)</f>
        <v>12V(3)</v>
      </c>
      <c r="E76" s="78" t="str">
        <f>VLOOKUP(B76,'ﾃﾞｰﾀ項目定義'!$A$4:$E$1011,4,FALSE)</f>
        <v>9</v>
      </c>
      <c r="F76" s="78"/>
      <c r="G76" s="78"/>
      <c r="H76" s="78"/>
      <c r="I76" s="67" t="str">
        <f>IF(VLOOKUP(B76,'ﾃﾞｰﾀ項目定義'!$A$4:$E$1011,5,FALSE)=0,"",VLOOKUP(B76,'ﾃﾞｰﾀ項目定義'!$A$4:$E$1011,5,FALSE))</f>
        <v>製品個別仕切価格</v>
      </c>
    </row>
    <row r="77" spans="1:9" ht="13.5">
      <c r="A77" s="89">
        <f t="shared" si="2"/>
        <v>74</v>
      </c>
      <c r="B77" s="77">
        <v>27138</v>
      </c>
      <c r="C77" s="93" t="str">
        <f>VLOOKUP(B77,'ﾃﾞｰﾀ項目定義'!$A$4:$E$1011,2,FALSE)</f>
        <v>消費税区分</v>
      </c>
      <c r="D77" s="78" t="str">
        <f>VLOOKUP(B77,'ﾃﾞｰﾀ項目定義'!$A$4:$E$1011,3,FALSE)</f>
        <v>1</v>
      </c>
      <c r="E77" s="78" t="str">
        <f>VLOOKUP(B77,'ﾃﾞｰﾀ項目定義'!$A$4:$E$1011,4,FALSE)</f>
        <v>X</v>
      </c>
      <c r="F77" s="78"/>
      <c r="G77" s="78"/>
      <c r="H77" s="78"/>
      <c r="I77" s="67" t="str">
        <f>IF(VLOOKUP(B77,'ﾃﾞｰﾀ項目定義'!$A$4:$E$1011,5,FALSE)=0,"",VLOOKUP(B77,'ﾃﾞｰﾀ項目定義'!$A$4:$E$1011,5,FALSE))</f>
        <v>1:外税､2:内税､3:非課税</v>
      </c>
    </row>
    <row r="78" spans="1:9" ht="13.5">
      <c r="A78" s="89">
        <f t="shared" si="2"/>
        <v>75</v>
      </c>
      <c r="B78" s="77">
        <v>27139</v>
      </c>
      <c r="C78" s="93" t="str">
        <f>VLOOKUP(B78,'ﾃﾞｰﾀ項目定義'!$A$4:$E$1011,2,FALSE)</f>
        <v>商品区分1</v>
      </c>
      <c r="D78" s="78">
        <f>VLOOKUP(B78,'ﾃﾞｰﾀ項目定義'!$A$4:$E$1011,3,FALSE)</f>
        <v>10</v>
      </c>
      <c r="E78" s="78" t="str">
        <f>VLOOKUP(B78,'ﾃﾞｰﾀ項目定義'!$A$4:$E$1011,4,FALSE)</f>
        <v>X</v>
      </c>
      <c r="F78" s="78"/>
      <c r="G78" s="78"/>
      <c r="H78" s="78"/>
      <c r="I78" s="67" t="str">
        <f>IF(VLOOKUP(B78,'ﾃﾞｰﾀ項目定義'!$A$4:$E$1011,5,FALSE)=0,"",VLOOKUP(B78,'ﾃﾞｰﾀ項目定義'!$A$4:$E$1011,5,FALSE))</f>
        <v>商品のｸﾞﾙｰﾌﾟ分け等、２社間での取決めにより使用</v>
      </c>
    </row>
    <row r="79" spans="1:9" ht="13.5">
      <c r="A79" s="89">
        <f t="shared" si="2"/>
        <v>76</v>
      </c>
      <c r="B79" s="77">
        <v>27140</v>
      </c>
      <c r="C79" s="93" t="str">
        <f>VLOOKUP(B79,'ﾃﾞｰﾀ項目定義'!$A$4:$E$1011,2,FALSE)</f>
        <v>商品区分2</v>
      </c>
      <c r="D79" s="78">
        <f>VLOOKUP(B79,'ﾃﾞｰﾀ項目定義'!$A$4:$E$1011,3,FALSE)</f>
        <v>10</v>
      </c>
      <c r="E79" s="78" t="str">
        <f>VLOOKUP(B79,'ﾃﾞｰﾀ項目定義'!$A$4:$E$1011,4,FALSE)</f>
        <v>X</v>
      </c>
      <c r="F79" s="78"/>
      <c r="G79" s="78"/>
      <c r="H79" s="78"/>
      <c r="I79" s="67" t="str">
        <f>IF(VLOOKUP(B79,'ﾃﾞｰﾀ項目定義'!$A$4:$E$1011,5,FALSE)=0,"",VLOOKUP(B79,'ﾃﾞｰﾀ項目定義'!$A$4:$E$1011,5,FALSE))</f>
        <v>商品のｸﾞﾙｰﾌﾟ分け等、２者間での取決めにより使用</v>
      </c>
    </row>
    <row r="80" spans="1:9" ht="13.5">
      <c r="A80" s="89">
        <f t="shared" si="2"/>
        <v>77</v>
      </c>
      <c r="B80" s="77">
        <v>27042</v>
      </c>
      <c r="C80" s="93" t="str">
        <f>VLOOKUP(B80,'ﾃﾞｰﾀ項目定義'!$A$4:$E$1011,2,FALSE)</f>
        <v>ﾗｲｾﾝｽ区分</v>
      </c>
      <c r="D80" s="78">
        <f>VLOOKUP(B80,'ﾃﾞｰﾀ項目定義'!$A$4:$E$1011,3,FALSE)</f>
        <v>1</v>
      </c>
      <c r="E80" s="78" t="str">
        <f>VLOOKUP(B80,'ﾃﾞｰﾀ項目定義'!$A$4:$E$1011,4,FALSE)</f>
        <v>X</v>
      </c>
      <c r="F80" s="78">
        <v>3</v>
      </c>
      <c r="G80" s="78"/>
      <c r="H80" s="78"/>
      <c r="I80" s="67" t="str">
        <f>IF(VLOOKUP(B80,'ﾃﾞｰﾀ項目定義'!$A$4:$E$1011,5,FALSE)=0,"",VLOOKUP(B80,'ﾃﾞｰﾀ項目定義'!$A$4:$E$1011,5,FALSE))</f>
        <v>1:通常､2:ﾗｲｾﾝｽ(ﾒﾃﾞｨｱ有）､3:ﾗｲｾﾝｽ（ﾒﾃﾞｨｱ無）</v>
      </c>
    </row>
    <row r="81" spans="1:9" ht="13.5">
      <c r="A81" s="89">
        <f t="shared" si="2"/>
        <v>78</v>
      </c>
      <c r="B81" s="77">
        <v>27142</v>
      </c>
      <c r="C81" s="93" t="str">
        <f>VLOOKUP(B81,'ﾃﾞｰﾀ項目定義'!$A$4:$E$1011,2,FALSE)</f>
        <v>数量(from)</v>
      </c>
      <c r="D81" s="78" t="str">
        <f>VLOOKUP(B81,'ﾃﾞｰﾀ項目定義'!$A$4:$E$1011,3,FALSE)</f>
        <v>8</v>
      </c>
      <c r="E81" s="78" t="str">
        <f>VLOOKUP(B81,'ﾃﾞｰﾀ項目定義'!$A$4:$E$1011,4,FALSE)</f>
        <v>9</v>
      </c>
      <c r="F81" s="78"/>
      <c r="G81" s="78" t="s">
        <v>896</v>
      </c>
      <c r="H81" s="78">
        <v>20</v>
      </c>
      <c r="I81" s="67" t="str">
        <f>IF(VLOOKUP(B81,'ﾃﾞｰﾀ項目定義'!$A$4:$E$1011,5,FALSE)=0,"",VLOOKUP(B81,'ﾃﾞｰﾀ項目定義'!$A$4:$E$1011,5,FALSE))</f>
        <v>ﾗｲｾﾝｽ製品が有る場合に使用</v>
      </c>
    </row>
    <row r="82" spans="1:9" ht="13.5">
      <c r="A82" s="89">
        <f t="shared" si="2"/>
        <v>79</v>
      </c>
      <c r="B82" s="77">
        <v>27143</v>
      </c>
      <c r="C82" s="93" t="str">
        <f>VLOOKUP(B82,'ﾃﾞｰﾀ項目定義'!$A$4:$E$1011,2,FALSE)</f>
        <v>数量(to)</v>
      </c>
      <c r="D82" s="78" t="str">
        <f>VLOOKUP(B82,'ﾃﾞｰﾀ項目定義'!$A$4:$E$1011,3,FALSE)</f>
        <v>8</v>
      </c>
      <c r="E82" s="78" t="str">
        <f>VLOOKUP(B82,'ﾃﾞｰﾀ項目定義'!$A$4:$E$1011,4,FALSE)</f>
        <v>9</v>
      </c>
      <c r="F82" s="78"/>
      <c r="G82" s="78" t="s">
        <v>896</v>
      </c>
      <c r="H82" s="78"/>
      <c r="I82" s="67" t="str">
        <f>IF(VLOOKUP(B82,'ﾃﾞｰﾀ項目定義'!$A$4:$E$1011,5,FALSE)=0,"",VLOOKUP(B82,'ﾃﾞｰﾀ項目定義'!$A$4:$E$1011,5,FALSE))</f>
        <v>この数値以下。未満ではない。</v>
      </c>
    </row>
    <row r="83" spans="1:9" ht="13.5">
      <c r="A83" s="89">
        <f t="shared" si="2"/>
        <v>80</v>
      </c>
      <c r="B83" s="77">
        <v>27144</v>
      </c>
      <c r="C83" s="93" t="str">
        <f>VLOOKUP(B83,'ﾃﾞｰﾀ項目定義'!$A$4:$E$1011,2,FALSE)</f>
        <v>JAN(ﾗｲｾﾝｽ)</v>
      </c>
      <c r="D83" s="78" t="str">
        <f>VLOOKUP(B83,'ﾃﾞｰﾀ項目定義'!$A$4:$E$1011,3,FALSE)</f>
        <v>13</v>
      </c>
      <c r="E83" s="78" t="str">
        <f>VLOOKUP(B83,'ﾃﾞｰﾀ項目定義'!$A$4:$E$1011,4,FALSE)</f>
        <v>X</v>
      </c>
      <c r="F83" s="78"/>
      <c r="G83" s="78" t="s">
        <v>896</v>
      </c>
      <c r="H83" s="78"/>
      <c r="I83" s="67" t="str">
        <f>IF(VLOOKUP(B83,'ﾃﾞｰﾀ項目定義'!$A$4:$E$1011,5,FALSE)=0,"",VLOOKUP(B83,'ﾃﾞｰﾀ項目定義'!$A$4:$E$1011,5,FALSE))</f>
        <v>ﾗｲｾﾝｽ商品（主としてｿﾌﾄｳｪｱ）のJANｺｰﾄﾞ</v>
      </c>
    </row>
    <row r="84" spans="1:9" ht="13.5">
      <c r="A84" s="89">
        <f t="shared" si="2"/>
        <v>81</v>
      </c>
      <c r="B84" s="77">
        <v>27145</v>
      </c>
      <c r="C84" s="93" t="str">
        <f>VLOOKUP(B84,'ﾃﾞｰﾀ項目定義'!$A$4:$E$1011,2,FALSE)</f>
        <v>EAN(ﾗｲｾﾝｽ)</v>
      </c>
      <c r="D84" s="78" t="str">
        <f>VLOOKUP(B84,'ﾃﾞｰﾀ項目定義'!$A$4:$E$1011,3,FALSE)</f>
        <v>13</v>
      </c>
      <c r="E84" s="78" t="str">
        <f>VLOOKUP(B84,'ﾃﾞｰﾀ項目定義'!$A$4:$E$1011,4,FALSE)</f>
        <v>X</v>
      </c>
      <c r="F84" s="78"/>
      <c r="G84" s="78" t="s">
        <v>896</v>
      </c>
      <c r="H84" s="78"/>
      <c r="I84" s="67" t="str">
        <f>IF(VLOOKUP(B84,'ﾃﾞｰﾀ項目定義'!$A$4:$E$1011,5,FALSE)=0,"",VLOOKUP(B84,'ﾃﾞｰﾀ項目定義'!$A$4:$E$1011,5,FALSE))</f>
        <v>ﾗｲｾﾝｽ商品（主としてｿﾌﾄｳｪｱ）のEANｺｰﾄﾞ（海外製品）</v>
      </c>
    </row>
    <row r="85" spans="1:9" ht="13.5">
      <c r="A85" s="89">
        <f t="shared" si="2"/>
        <v>82</v>
      </c>
      <c r="B85" s="77">
        <v>27146</v>
      </c>
      <c r="C85" s="93" t="str">
        <f>VLOOKUP(B85,'ﾃﾞｰﾀ項目定義'!$A$4:$E$1011,2,FALSE)</f>
        <v>UPC(ﾗｲｾﾝｽ)</v>
      </c>
      <c r="D85" s="78" t="str">
        <f>VLOOKUP(B85,'ﾃﾞｰﾀ項目定義'!$A$4:$E$1011,3,FALSE)</f>
        <v>13</v>
      </c>
      <c r="E85" s="78" t="str">
        <f>VLOOKUP(B85,'ﾃﾞｰﾀ項目定義'!$A$4:$E$1011,4,FALSE)</f>
        <v>X</v>
      </c>
      <c r="F85" s="78"/>
      <c r="G85" s="78" t="s">
        <v>896</v>
      </c>
      <c r="H85" s="78"/>
      <c r="I85" s="67" t="str">
        <f>IF(VLOOKUP(B85,'ﾃﾞｰﾀ項目定義'!$A$4:$E$1011,5,FALSE)=0,"",VLOOKUP(B85,'ﾃﾞｰﾀ項目定義'!$A$4:$E$1011,5,FALSE))</f>
        <v>ﾗｲｾﾝｽ商品（主としてｿﾌﾄｳｪｱ）のUPCｺｰﾄﾞ（米国製品）</v>
      </c>
    </row>
    <row r="86" spans="1:9" ht="13.5">
      <c r="A86" s="89">
        <f t="shared" si="2"/>
        <v>83</v>
      </c>
      <c r="B86" s="77">
        <v>27147</v>
      </c>
      <c r="C86" s="93" t="str">
        <f>VLOOKUP(B86,'ﾃﾞｰﾀ項目定義'!$A$4:$E$1011,2,FALSE)</f>
        <v>ISBN(ﾗｲｾﾝｽ)</v>
      </c>
      <c r="D86" s="78" t="str">
        <f>VLOOKUP(B86,'ﾃﾞｰﾀ項目定義'!$A$4:$E$1011,3,FALSE)</f>
        <v>13</v>
      </c>
      <c r="E86" s="78" t="str">
        <f>VLOOKUP(B86,'ﾃﾞｰﾀ項目定義'!$A$4:$E$1011,4,FALSE)</f>
        <v>X</v>
      </c>
      <c r="F86" s="78"/>
      <c r="G86" s="78" t="s">
        <v>896</v>
      </c>
      <c r="H86" s="78"/>
      <c r="I86" s="67" t="str">
        <f>IF(VLOOKUP(B86,'ﾃﾞｰﾀ項目定義'!$A$4:$E$1011,5,FALSE)=0,"",VLOOKUP(B86,'ﾃﾞｰﾀ項目定義'!$A$4:$E$1011,5,FALSE))</f>
        <v>国際標準図書番号</v>
      </c>
    </row>
    <row r="87" spans="1:9" ht="13.5">
      <c r="A87" s="89">
        <f t="shared" si="2"/>
        <v>84</v>
      </c>
      <c r="B87" s="77">
        <v>27148</v>
      </c>
      <c r="C87" s="93" t="str">
        <f>VLOOKUP(B87,'ﾃﾞｰﾀ項目定義'!$A$4:$E$1011,2,FALSE)</f>
        <v>受注者製品ｺｰﾄﾞ(ﾗｲｾﾝｽ)</v>
      </c>
      <c r="D87" s="78">
        <f>VLOOKUP(B87,'ﾃﾞｰﾀ項目定義'!$A$4:$E$1011,3,FALSE)</f>
        <v>35</v>
      </c>
      <c r="E87" s="78" t="str">
        <f>VLOOKUP(B87,'ﾃﾞｰﾀ項目定義'!$A$4:$E$1011,4,FALSE)</f>
        <v>X</v>
      </c>
      <c r="F87" s="78"/>
      <c r="G87" s="78" t="s">
        <v>896</v>
      </c>
      <c r="H87" s="78"/>
      <c r="I87" s="67" t="str">
        <f>IF(VLOOKUP(B87,'ﾃﾞｰﾀ項目定義'!$A$4:$E$1011,5,FALSE)=0,"",VLOOKUP(B87,'ﾃﾞｰﾀ項目定義'!$A$4:$E$1011,5,FALSE))</f>
        <v>受注者が定めた製品ｺｰﾄﾞ（ﾗｲｾﾝｽ商品）</v>
      </c>
    </row>
    <row r="88" spans="1:9" ht="13.5">
      <c r="A88" s="89">
        <f t="shared" si="2"/>
        <v>85</v>
      </c>
      <c r="B88" s="77">
        <v>27149</v>
      </c>
      <c r="C88" s="93" t="str">
        <f>VLOOKUP(B88,'ﾃﾞｰﾀ項目定義'!$A$4:$E$1011,2,FALSE)</f>
        <v>ﾗｲｾﾝｽ単価</v>
      </c>
      <c r="D88" s="78" t="str">
        <f>VLOOKUP(B88,'ﾃﾞｰﾀ項目定義'!$A$4:$E$1011,3,FALSE)</f>
        <v>12V(3)</v>
      </c>
      <c r="E88" s="78" t="str">
        <f>VLOOKUP(B88,'ﾃﾞｰﾀ項目定義'!$A$4:$E$1011,4,FALSE)</f>
        <v>9</v>
      </c>
      <c r="F88" s="78"/>
      <c r="G88" s="78" t="s">
        <v>896</v>
      </c>
      <c r="H88" s="78"/>
      <c r="I88" s="67">
        <f>IF(VLOOKUP(B88,'ﾃﾞｰﾀ項目定義'!$A$4:$E$1011,5,FALSE)=0,"",VLOOKUP(B88,'ﾃﾞｰﾀ項目定義'!$A$4:$E$1011,5,FALSE))</f>
      </c>
    </row>
    <row r="89" spans="1:9" ht="13.5">
      <c r="A89" s="89">
        <f t="shared" si="2"/>
        <v>86</v>
      </c>
      <c r="B89" s="77">
        <v>27150</v>
      </c>
      <c r="C89" s="93" t="str">
        <f>VLOOKUP(B89,'ﾃﾞｰﾀ項目定義'!$A$4:$E$1011,2,FALSE)</f>
        <v>ﾗｲｾﾝｽ単位</v>
      </c>
      <c r="D89" s="78">
        <f>VLOOKUP(B89,'ﾃﾞｰﾀ項目定義'!$A$4:$E$1011,3,FALSE)</f>
        <v>3</v>
      </c>
      <c r="E89" s="78" t="str">
        <f>VLOOKUP(B89,'ﾃﾞｰﾀ項目定義'!$A$4:$E$1011,4,FALSE)</f>
        <v>X</v>
      </c>
      <c r="F89" s="78"/>
      <c r="G89" s="78" t="s">
        <v>896</v>
      </c>
      <c r="H89" s="78"/>
      <c r="I89" s="67" t="str">
        <f>IF(VLOOKUP(B89,'ﾃﾞｰﾀ項目定義'!$A$4:$E$1011,5,FALSE)=0,"",VLOOKUP(B89,'ﾃﾞｰﾀ項目定義'!$A$4:$E$1011,5,FALSE))</f>
        <v>ﾗｲｾﾝｽの単位（ﾕｰｻﾞﾗｲｾﾝｽ、ｸﾗｲｱﾝﾄﾗｲｾﾝｽ等）を表す。単位は２社間で取り決め</v>
      </c>
    </row>
    <row r="90" spans="1:9" ht="13.5">
      <c r="A90" s="89">
        <f t="shared" si="2"/>
        <v>87</v>
      </c>
      <c r="B90" s="77">
        <v>27392</v>
      </c>
      <c r="C90" s="93" t="str">
        <f>VLOOKUP(B90,'ﾃﾞｰﾀ項目定義'!$A$4:$E$1011,2,FALSE)</f>
        <v>ﾗｲｾﾝｽﾚﾍﾞﾙ</v>
      </c>
      <c r="D90" s="78">
        <f>VLOOKUP(B90,'ﾃﾞｰﾀ項目定義'!$A$4:$E$1011,3,FALSE)</f>
        <v>3</v>
      </c>
      <c r="E90" s="78" t="str">
        <f>VLOOKUP(B90,'ﾃﾞｰﾀ項目定義'!$A$4:$E$1011,4,FALSE)</f>
        <v>X</v>
      </c>
      <c r="F90" s="78"/>
      <c r="G90" s="78" t="s">
        <v>896</v>
      </c>
      <c r="H90" s="78"/>
      <c r="I90" s="67" t="str">
        <f>IF(VLOOKUP(B90,'ﾃﾞｰﾀ項目定義'!$A$4:$E$1011,5,FALSE)=0,"",VLOOKUP(B90,'ﾃﾞｰﾀ項目定義'!$A$4:$E$1011,5,FALSE))</f>
        <v>ライセンスの識別子</v>
      </c>
    </row>
    <row r="91" spans="1:9" ht="13.5">
      <c r="A91" s="89">
        <f t="shared" si="2"/>
        <v>88</v>
      </c>
      <c r="B91" s="77">
        <v>27016</v>
      </c>
      <c r="C91" s="93" t="str">
        <f>VLOOKUP(B91,'ﾃﾞｰﾀ項目定義'!$A$4:$E$1011,2,FALSE)</f>
        <v>備考(半角）</v>
      </c>
      <c r="D91" s="78">
        <f>VLOOKUP(B91,'ﾃﾞｰﾀ項目定義'!$A$4:$E$1011,3,FALSE)</f>
        <v>50</v>
      </c>
      <c r="E91" s="78" t="str">
        <f>VLOOKUP(B91,'ﾃﾞｰﾀ項目定義'!$A$4:$E$1011,4,FALSE)</f>
        <v>X</v>
      </c>
      <c r="F91" s="78"/>
      <c r="G91" s="77"/>
      <c r="H91" s="78"/>
      <c r="I91" s="67" t="str">
        <f>IF(VLOOKUP(B91,'ﾃﾞｰﾀ項目定義'!$A$4:$E$1011,5,FALSE)=0,"",VLOOKUP(B91,'ﾃﾞｰﾀ項目定義'!$A$4:$E$1011,5,FALSE))</f>
        <v>ｶﾅ・英数字による備考。当該ﾒｯｾｰｼﾞに対するﾒｯｾｰｼﾞ作成側の追記事項</v>
      </c>
    </row>
    <row r="92" spans="1:9" ht="13.5">
      <c r="A92" s="89">
        <f t="shared" si="2"/>
        <v>89</v>
      </c>
      <c r="B92" s="77">
        <v>27152</v>
      </c>
      <c r="C92" s="93" t="str">
        <f>VLOOKUP(B92,'ﾃﾞｰﾀ項目定義'!$A$4:$E$1011,2,FALSE)</f>
        <v>ﾊﾞｰｼﾞｮﾝｱｯﾌﾟ元JAN</v>
      </c>
      <c r="D92" s="78" t="str">
        <f>VLOOKUP(B92,'ﾃﾞｰﾀ項目定義'!$A$4:$E$1011,3,FALSE)</f>
        <v>13</v>
      </c>
      <c r="E92" s="78" t="str">
        <f>VLOOKUP(B92,'ﾃﾞｰﾀ項目定義'!$A$4:$E$1011,4,FALSE)</f>
        <v>X</v>
      </c>
      <c r="F92" s="77"/>
      <c r="G92" s="77"/>
      <c r="H92" s="78"/>
      <c r="I92" s="67" t="str">
        <f>IF(VLOOKUP(B92,'ﾃﾞｰﾀ項目定義'!$A$4:$E$1011,5,FALSE)=0,"",VLOOKUP(B92,'ﾃﾞｰﾀ項目定義'!$A$4:$E$1011,5,FALSE))</f>
        <v>ﾊﾞｰｼﾞｮﾝｱｯﾌﾟする前の製品のJANｺｰﾄﾞ（当該製品が旧製品の後継である場合）</v>
      </c>
    </row>
    <row r="93" spans="1:9" ht="13.5">
      <c r="A93" s="89">
        <f t="shared" si="2"/>
        <v>90</v>
      </c>
      <c r="B93" s="77">
        <v>27153</v>
      </c>
      <c r="C93" s="93" t="str">
        <f>VLOOKUP(B93,'ﾃﾞｰﾀ項目定義'!$A$4:$E$1011,2,FALSE)</f>
        <v>ﾊﾞｰｼﾞｮﾝｱｯﾌﾟ元EAN</v>
      </c>
      <c r="D93" s="78" t="str">
        <f>VLOOKUP(B93,'ﾃﾞｰﾀ項目定義'!$A$4:$E$1011,3,FALSE)</f>
        <v>13</v>
      </c>
      <c r="E93" s="78" t="str">
        <f>VLOOKUP(B93,'ﾃﾞｰﾀ項目定義'!$A$4:$E$1011,4,FALSE)</f>
        <v>X</v>
      </c>
      <c r="F93" s="77"/>
      <c r="G93" s="77"/>
      <c r="H93" s="78"/>
      <c r="I93" s="67" t="str">
        <f>IF(VLOOKUP(B93,'ﾃﾞｰﾀ項目定義'!$A$4:$E$1011,5,FALSE)=0,"",VLOOKUP(B93,'ﾃﾞｰﾀ項目定義'!$A$4:$E$1011,5,FALSE))</f>
        <v>ﾊﾞｰｼﾞｮﾝｱｯﾌﾟする前の製品のEANｺｰﾄﾞ（当該製品が旧製品の後継である場合）</v>
      </c>
    </row>
    <row r="94" spans="1:9" ht="13.5">
      <c r="A94" s="89">
        <f t="shared" si="2"/>
        <v>91</v>
      </c>
      <c r="B94" s="77">
        <v>27154</v>
      </c>
      <c r="C94" s="93" t="str">
        <f>VLOOKUP(B94,'ﾃﾞｰﾀ項目定義'!$A$4:$E$1011,2,FALSE)</f>
        <v>ﾊﾞｰｼﾞｮﾝｱｯﾌﾟ元UPC</v>
      </c>
      <c r="D94" s="78" t="str">
        <f>VLOOKUP(B94,'ﾃﾞｰﾀ項目定義'!$A$4:$E$1011,3,FALSE)</f>
        <v>13</v>
      </c>
      <c r="E94" s="78" t="str">
        <f>VLOOKUP(B94,'ﾃﾞｰﾀ項目定義'!$A$4:$E$1011,4,FALSE)</f>
        <v>X</v>
      </c>
      <c r="F94" s="77"/>
      <c r="G94" s="77"/>
      <c r="H94" s="78"/>
      <c r="I94" s="67" t="str">
        <f>IF(VLOOKUP(B94,'ﾃﾞｰﾀ項目定義'!$A$4:$E$1011,5,FALSE)=0,"",VLOOKUP(B94,'ﾃﾞｰﾀ項目定義'!$A$4:$E$1011,5,FALSE))</f>
        <v>ﾊﾞｰｼﾞｮﾝｱｯﾌﾟする前の製品のUPCｺｰﾄﾞ（当該製品が旧製品の後継である場合）</v>
      </c>
    </row>
    <row r="95" spans="1:9" ht="13.5">
      <c r="A95" s="89">
        <f t="shared" si="2"/>
        <v>92</v>
      </c>
      <c r="B95" s="77">
        <v>27155</v>
      </c>
      <c r="C95" s="93" t="str">
        <f>VLOOKUP(B95,'ﾃﾞｰﾀ項目定義'!$A$4:$E$1011,2,FALSE)</f>
        <v>ﾊﾞｰｼﾞｮﾝｱｯﾌﾟ元ISBN</v>
      </c>
      <c r="D95" s="78" t="str">
        <f>VLOOKUP(B95,'ﾃﾞｰﾀ項目定義'!$A$4:$E$1011,3,FALSE)</f>
        <v>13</v>
      </c>
      <c r="E95" s="78" t="str">
        <f>VLOOKUP(B95,'ﾃﾞｰﾀ項目定義'!$A$4:$E$1011,4,FALSE)</f>
        <v>X</v>
      </c>
      <c r="F95" s="77"/>
      <c r="G95" s="77"/>
      <c r="H95" s="78"/>
      <c r="I95" s="67" t="str">
        <f>IF(VLOOKUP(B95,'ﾃﾞｰﾀ項目定義'!$A$4:$E$1011,5,FALSE)=0,"",VLOOKUP(B95,'ﾃﾞｰﾀ項目定義'!$A$4:$E$1011,5,FALSE))</f>
        <v>ﾊﾞｰｼﾞｮﾝｱｯﾌﾟする前の製品のISBNｺｰﾄﾞ（当該製品が旧製品の後継である場合）</v>
      </c>
    </row>
    <row r="96" spans="1:9" ht="13.5">
      <c r="A96" s="89">
        <f t="shared" si="2"/>
        <v>93</v>
      </c>
      <c r="B96" s="77">
        <v>27156</v>
      </c>
      <c r="C96" s="93" t="str">
        <f>VLOOKUP(B96,'ﾃﾞｰﾀ項目定義'!$A$4:$E$1011,2,FALSE)</f>
        <v>ﾊﾞｰｼﾞｮﾝｱｯﾌﾟ元ﾒｰｶｰ型番</v>
      </c>
      <c r="D96" s="78">
        <f>VLOOKUP(B96,'ﾃﾞｰﾀ項目定義'!$A$4:$E$1011,3,FALSE)</f>
        <v>35</v>
      </c>
      <c r="E96" s="78" t="str">
        <f>VLOOKUP(B96,'ﾃﾞｰﾀ項目定義'!$A$4:$E$1011,4,FALSE)</f>
        <v>X</v>
      </c>
      <c r="F96" s="77"/>
      <c r="G96" s="77"/>
      <c r="H96" s="78"/>
      <c r="I96" s="67" t="str">
        <f>IF(VLOOKUP(B96,'ﾃﾞｰﾀ項目定義'!$A$4:$E$1011,5,FALSE)=0,"",VLOOKUP(B96,'ﾃﾞｰﾀ項目定義'!$A$4:$E$1011,5,FALSE))</f>
        <v>ﾊﾞｰｼﾞｮﾝｱｯﾌﾟする前の製品のﾒｰｶｰ型番（当該製品が旧製品の後継である場合）</v>
      </c>
    </row>
    <row r="97" spans="1:9" ht="27">
      <c r="A97" s="89">
        <f t="shared" si="2"/>
        <v>94</v>
      </c>
      <c r="B97" s="77">
        <v>27157</v>
      </c>
      <c r="C97" s="93" t="str">
        <f>VLOOKUP(B97,'ﾃﾞｰﾀ項目定義'!$A$4:$E$1011,2,FALSE)</f>
        <v>ﾊﾞｰｼﾞｮﾝｱｯﾌﾟ元仕入先
商品ｺｰﾄﾞ</v>
      </c>
      <c r="D97" s="78">
        <f>VLOOKUP(B97,'ﾃﾞｰﾀ項目定義'!$A$4:$E$1011,3,FALSE)</f>
        <v>35</v>
      </c>
      <c r="E97" s="78" t="str">
        <f>VLOOKUP(B97,'ﾃﾞｰﾀ項目定義'!$A$4:$E$1011,4,FALSE)</f>
        <v>X</v>
      </c>
      <c r="F97" s="77"/>
      <c r="G97" s="77"/>
      <c r="H97" s="78"/>
      <c r="I97" s="67" t="str">
        <f>IF(VLOOKUP(B97,'ﾃﾞｰﾀ項目定義'!$A$4:$E$1011,5,FALSE)=0,"",VLOOKUP(B97,'ﾃﾞｰﾀ項目定義'!$A$4:$E$1011,5,FALSE))</f>
        <v>ﾊﾞｰｼﾞｮﾝｱｯﾌﾟする前の製品のﾃﾞｨｽﾄﾘﾋﾞｭｰﾀ型番
（当該製品が旧製品の後継である場合）</v>
      </c>
    </row>
    <row r="98" spans="1:9" ht="13.5">
      <c r="A98" s="89">
        <f t="shared" si="2"/>
        <v>95</v>
      </c>
      <c r="B98" s="77">
        <v>27158</v>
      </c>
      <c r="C98" s="93" t="str">
        <f>VLOOKUP(B98,'ﾃﾞｰﾀ項目定義'!$A$4:$E$1011,2,FALSE)</f>
        <v>ﾊﾞｰｼﾞｮﾝｱｯﾌﾟﾒｰｶｰ名</v>
      </c>
      <c r="D98" s="78">
        <f>VLOOKUP(B98,'ﾃﾞｰﾀ項目定義'!$A$4:$E$1011,3,FALSE)</f>
        <v>50</v>
      </c>
      <c r="E98" s="78" t="str">
        <f>VLOOKUP(B98,'ﾃﾞｰﾀ項目定義'!$A$4:$E$1011,4,FALSE)</f>
        <v>K</v>
      </c>
      <c r="F98" s="77"/>
      <c r="G98" s="77"/>
      <c r="H98" s="78"/>
      <c r="I98" s="67" t="str">
        <f>IF(VLOOKUP(B98,'ﾃﾞｰﾀ項目定義'!$A$4:$E$1011,5,FALSE)=0,"",VLOOKUP(B98,'ﾃﾞｰﾀ項目定義'!$A$4:$E$1011,5,FALSE))</f>
        <v>ﾊﾞｰｼﾞｮﾝｱｯﾌﾟする前のﾒｰｶｰ名（ﾒｰｶｰが変わった場合）</v>
      </c>
    </row>
    <row r="99" spans="1:9" ht="13.5">
      <c r="A99" s="89">
        <f t="shared" si="2"/>
        <v>96</v>
      </c>
      <c r="B99" s="77">
        <v>27159</v>
      </c>
      <c r="C99" s="93" t="str">
        <f>VLOOKUP(B99,'ﾃﾞｰﾀ項目定義'!$A$4:$E$1011,2,FALSE)</f>
        <v>ﾊﾞｰｼﾞｮﾝｱｯﾌﾟﾒｰｶｰｺｰﾄﾞ</v>
      </c>
      <c r="D99" s="78">
        <f>VLOOKUP(B99,'ﾃﾞｰﾀ項目定義'!$A$4:$E$1011,3,FALSE)</f>
        <v>13</v>
      </c>
      <c r="E99" s="78" t="str">
        <f>VLOOKUP(B99,'ﾃﾞｰﾀ項目定義'!$A$4:$E$1011,4,FALSE)</f>
        <v>X</v>
      </c>
      <c r="F99" s="77"/>
      <c r="G99" s="77"/>
      <c r="H99" s="78"/>
      <c r="I99" s="67" t="str">
        <f>IF(VLOOKUP(B99,'ﾃﾞｰﾀ項目定義'!$A$4:$E$1011,5,FALSE)=0,"",VLOOKUP(B99,'ﾃﾞｰﾀ項目定義'!$A$4:$E$1011,5,FALSE))</f>
        <v>ﾊﾞｰｼﾞｮﾝｱｯﾌﾟする前のﾒｰｶｰ名（ﾒｰｶｰが変わった場合）</v>
      </c>
    </row>
    <row r="100" spans="1:9" ht="13.5">
      <c r="A100" s="89">
        <f>SUM(A99+1)</f>
        <v>97</v>
      </c>
      <c r="B100" s="77">
        <v>27390</v>
      </c>
      <c r="C100" s="93" t="str">
        <f>VLOOKUP(B100,'ﾃﾞｰﾀ項目定義'!$A$4:$E$1011,2,FALSE)</f>
        <v>戦略物資区分</v>
      </c>
      <c r="D100" s="78">
        <f>VLOOKUP(B100,'ﾃﾞｰﾀ項目定義'!$A$4:$E$1011,3,FALSE)</f>
        <v>1</v>
      </c>
      <c r="E100" s="78" t="str">
        <f>VLOOKUP(B100,'ﾃﾞｰﾀ項目定義'!$A$4:$E$1011,4,FALSE)</f>
        <v>X</v>
      </c>
      <c r="F100" s="77"/>
      <c r="G100" s="77"/>
      <c r="H100" s="78"/>
      <c r="I100" s="67" t="str">
        <f>IF(VLOOKUP(B100,'ﾃﾞｰﾀ項目定義'!$A$4:$E$1011,5,FALSE)=0,"",VLOOKUP(B100,'ﾃﾞｰﾀ項目定義'!$A$4:$E$1011,5,FALSE))</f>
        <v>(ｽﾍﾟｰｽ 又は １）：戦略物資非該当品  2： 戦略物資該当品</v>
      </c>
    </row>
    <row r="101" spans="1:9" ht="14.25" thickBot="1">
      <c r="A101" s="116">
        <f>A100+1</f>
        <v>98</v>
      </c>
      <c r="B101" s="117">
        <v>27330</v>
      </c>
      <c r="C101" s="118" t="str">
        <f>VLOOKUP(B101,'ﾃﾞｰﾀ項目定義'!$A$4:$E$1011,2,FALSE)</f>
        <v>自由使用欄</v>
      </c>
      <c r="D101" s="119">
        <f>VLOOKUP(B101,'ﾃﾞｰﾀ項目定義'!$A$4:$E$1011,3,FALSE)</f>
        <v>30</v>
      </c>
      <c r="E101" s="119" t="str">
        <f>VLOOKUP(B101,'ﾃﾞｰﾀ項目定義'!$A$4:$E$1011,4,FALSE)</f>
        <v>X</v>
      </c>
      <c r="F101" s="118"/>
      <c r="G101" s="119" t="s">
        <v>784</v>
      </c>
      <c r="H101" s="119">
        <v>50</v>
      </c>
      <c r="I101" s="120" t="str">
        <f>IF(VLOOKUP(B101,'ﾃﾞｰﾀ項目定義'!$A$4:$E$1011,5,FALSE)=0,"",VLOOKUP(B101,'ﾃﾞｰﾀ項目定義'!$A$4:$E$1011,5,FALSE))</f>
        <v>ﾏﾙﾁ明細。１明細には１情報として使用し、１明細内に複数の情報をセットしない。</v>
      </c>
    </row>
  </sheetData>
  <printOptions/>
  <pageMargins left="0.5905511811023623" right="0.5905511811023623" top="0.5905511811023623" bottom="0.7874015748031497" header="0.1968503937007874" footer="0.3937007874015748"/>
  <pageSetup fitToHeight="3" fitToWidth="1" horizontalDpi="600" verticalDpi="600" orientation="landscape" paperSize="9" scale="96" r:id="rId3"/>
  <headerFooter alignWithMargins="0">
    <oddHeader>&amp;R印刷日：&amp;D</oddHeader>
    <oddFooter>&amp;C&amp;P / &amp;N ﾍﾟｰｼﾞ</oddFooter>
  </headerFooter>
  <legacyDrawing r:id="rId2"/>
</worksheet>
</file>

<file path=xl/worksheets/sheet7.xml><?xml version="1.0" encoding="utf-8"?>
<worksheet xmlns="http://schemas.openxmlformats.org/spreadsheetml/2006/main" xmlns:r="http://schemas.openxmlformats.org/officeDocument/2006/relationships">
  <dimension ref="C2:D39"/>
  <sheetViews>
    <sheetView zoomScale="80" zoomScaleNormal="80" workbookViewId="0" topLeftCell="A2">
      <selection activeCell="D34" sqref="D34"/>
    </sheetView>
  </sheetViews>
  <sheetFormatPr defaultColWidth="9.00390625" defaultRowHeight="13.5"/>
  <cols>
    <col min="4" max="4" width="33.625" style="0" customWidth="1"/>
  </cols>
  <sheetData>
    <row r="2" spans="3:4" ht="17.25">
      <c r="C2" s="248" t="s">
        <v>1113</v>
      </c>
      <c r="D2" s="248"/>
    </row>
    <row r="3" ht="14.25" thickBot="1"/>
    <row r="4" spans="3:4" ht="14.25" thickBot="1">
      <c r="C4" s="8" t="s">
        <v>995</v>
      </c>
      <c r="D4" s="9" t="s">
        <v>996</v>
      </c>
    </row>
    <row r="5" spans="3:4" ht="13.5">
      <c r="C5" s="10" t="s">
        <v>997</v>
      </c>
      <c r="D5" s="11" t="s">
        <v>998</v>
      </c>
    </row>
    <row r="6" spans="3:4" ht="13.5">
      <c r="C6" s="12" t="s">
        <v>999</v>
      </c>
      <c r="D6" s="13" t="s">
        <v>1000</v>
      </c>
    </row>
    <row r="7" spans="3:4" ht="13.5">
      <c r="C7" s="12" t="s">
        <v>1001</v>
      </c>
      <c r="D7" s="13" t="s">
        <v>1002</v>
      </c>
    </row>
    <row r="8" spans="3:4" ht="13.5">
      <c r="C8" s="12" t="s">
        <v>1003</v>
      </c>
      <c r="D8" s="13" t="s">
        <v>1004</v>
      </c>
    </row>
    <row r="9" spans="3:4" ht="13.5">
      <c r="C9" s="12" t="s">
        <v>1117</v>
      </c>
      <c r="D9" s="13" t="s">
        <v>1119</v>
      </c>
    </row>
    <row r="10" spans="3:4" ht="13.5">
      <c r="C10" s="12" t="s">
        <v>1118</v>
      </c>
      <c r="D10" s="13" t="s">
        <v>1120</v>
      </c>
    </row>
    <row r="11" spans="3:4" ht="13.5">
      <c r="C11" s="12" t="s">
        <v>1005</v>
      </c>
      <c r="D11" s="13" t="s">
        <v>1006</v>
      </c>
    </row>
    <row r="12" spans="3:4" ht="13.5">
      <c r="C12" s="12" t="s">
        <v>1007</v>
      </c>
      <c r="D12" s="13" t="s">
        <v>1008</v>
      </c>
    </row>
    <row r="13" spans="3:4" ht="13.5">
      <c r="C13" s="12" t="s">
        <v>1009</v>
      </c>
      <c r="D13" s="13" t="s">
        <v>1010</v>
      </c>
    </row>
    <row r="14" spans="3:4" ht="13.5">
      <c r="C14" s="12" t="s">
        <v>1011</v>
      </c>
      <c r="D14" s="13" t="s">
        <v>1012</v>
      </c>
    </row>
    <row r="15" spans="3:4" ht="14.25" thickBot="1">
      <c r="C15" s="14" t="s">
        <v>1013</v>
      </c>
      <c r="D15" s="15" t="s">
        <v>1014</v>
      </c>
    </row>
    <row r="19" spans="3:4" ht="17.25">
      <c r="C19" s="248" t="s">
        <v>1135</v>
      </c>
      <c r="D19" s="248"/>
    </row>
    <row r="20" spans="3:4" ht="13.5" customHeight="1" thickBot="1">
      <c r="C20" s="20"/>
      <c r="D20" s="20"/>
    </row>
    <row r="21" spans="3:4" ht="14.25" thickBot="1">
      <c r="C21" s="8" t="s">
        <v>1136</v>
      </c>
      <c r="D21" s="9" t="s">
        <v>1137</v>
      </c>
    </row>
    <row r="22" spans="3:4" ht="13.5">
      <c r="C22" s="10" t="s">
        <v>1138</v>
      </c>
      <c r="D22" s="11" t="s">
        <v>3</v>
      </c>
    </row>
    <row r="23" spans="3:4" ht="13.5">
      <c r="C23" s="12" t="s">
        <v>1139</v>
      </c>
      <c r="D23" s="13" t="s">
        <v>4</v>
      </c>
    </row>
    <row r="24" spans="3:4" ht="13.5">
      <c r="C24" s="12" t="s">
        <v>1140</v>
      </c>
      <c r="D24" s="13" t="s">
        <v>5</v>
      </c>
    </row>
    <row r="25" spans="3:4" ht="13.5">
      <c r="C25" s="12" t="s">
        <v>1141</v>
      </c>
      <c r="D25" s="13" t="s">
        <v>6</v>
      </c>
    </row>
    <row r="26" spans="3:4" ht="13.5">
      <c r="C26" s="12" t="s">
        <v>1142</v>
      </c>
      <c r="D26" s="13" t="s">
        <v>7</v>
      </c>
    </row>
    <row r="27" spans="3:4" ht="13.5">
      <c r="C27" s="12" t="s">
        <v>1143</v>
      </c>
      <c r="D27" s="13" t="s">
        <v>8</v>
      </c>
    </row>
    <row r="28" spans="3:4" ht="13.5">
      <c r="C28" s="12" t="s">
        <v>1144</v>
      </c>
      <c r="D28" s="13" t="s">
        <v>9</v>
      </c>
    </row>
    <row r="29" spans="3:4" ht="13.5">
      <c r="C29" s="12" t="s">
        <v>1145</v>
      </c>
      <c r="D29" s="13" t="s">
        <v>10</v>
      </c>
    </row>
    <row r="30" spans="3:4" ht="13.5">
      <c r="C30" s="12" t="s">
        <v>1146</v>
      </c>
      <c r="D30" s="13" t="s">
        <v>11</v>
      </c>
    </row>
    <row r="31" spans="3:4" ht="13.5">
      <c r="C31" s="12" t="s">
        <v>1147</v>
      </c>
      <c r="D31" s="13" t="s">
        <v>12</v>
      </c>
    </row>
    <row r="32" spans="3:4" ht="13.5">
      <c r="C32" s="12" t="s">
        <v>1148</v>
      </c>
      <c r="D32" s="13" t="s">
        <v>13</v>
      </c>
    </row>
    <row r="33" spans="3:4" ht="13.5">
      <c r="C33" s="12" t="s">
        <v>1149</v>
      </c>
      <c r="D33" s="13" t="s">
        <v>262</v>
      </c>
    </row>
    <row r="34" spans="3:4" ht="13.5">
      <c r="C34" s="12" t="s">
        <v>1150</v>
      </c>
      <c r="D34" s="13" t="s">
        <v>14</v>
      </c>
    </row>
    <row r="35" spans="3:4" ht="13.5">
      <c r="C35" s="12" t="s">
        <v>0</v>
      </c>
      <c r="D35" s="13" t="s">
        <v>15</v>
      </c>
    </row>
    <row r="36" spans="3:4" ht="13.5">
      <c r="C36" s="12" t="s">
        <v>1</v>
      </c>
      <c r="D36" s="13" t="s">
        <v>16</v>
      </c>
    </row>
    <row r="37" spans="3:4" ht="14.25" thickBot="1">
      <c r="C37" s="14" t="s">
        <v>2</v>
      </c>
      <c r="D37" s="15" t="s">
        <v>17</v>
      </c>
    </row>
    <row r="39" ht="13.5">
      <c r="C39" t="s">
        <v>18</v>
      </c>
    </row>
  </sheetData>
  <mergeCells count="2">
    <mergeCell ref="C2:D2"/>
    <mergeCell ref="C19:D19"/>
  </mergeCells>
  <printOptions/>
  <pageMargins left="0.75" right="0.75" top="1" bottom="0.78" header="0.4" footer="0.4"/>
  <pageSetup horizontalDpi="300" verticalDpi="300" orientation="portrait" paperSize="9" r:id="rId1"/>
  <headerFooter alignWithMargins="0">
    <oddHeader>&amp;R印刷日：&amp;D</oddHeader>
    <oddFooter>&amp;C&amp;P / &amp;N ﾍﾟｰｼﾞ</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91"/>
  <sheetViews>
    <sheetView zoomScale="80" zoomScaleNormal="80" workbookViewId="0" topLeftCell="A1">
      <pane ySplit="3" topLeftCell="BM38" activePane="bottomLeft" state="frozen"/>
      <selection pane="topLeft" activeCell="A1" sqref="A1"/>
      <selection pane="bottomLeft" activeCell="I8" sqref="I8"/>
    </sheetView>
  </sheetViews>
  <sheetFormatPr defaultColWidth="9.00390625" defaultRowHeight="13.5"/>
  <cols>
    <col min="1" max="1" width="4.125" style="64" customWidth="1"/>
    <col min="2" max="2" width="5.625" style="64" customWidth="1"/>
    <col min="3" max="3" width="25.625" style="64" customWidth="1"/>
    <col min="4" max="4" width="6.625" style="64" bestFit="1" customWidth="1"/>
    <col min="5" max="6" width="5.125" style="64" bestFit="1" customWidth="1"/>
    <col min="7" max="8" width="5.25390625" style="105" customWidth="1"/>
    <col min="9" max="9" width="70.625" style="64" customWidth="1"/>
    <col min="10" max="16384" width="9.00390625" style="64" customWidth="1"/>
  </cols>
  <sheetData>
    <row r="1" spans="1:9" ht="17.25">
      <c r="A1" s="19" t="str">
        <f>ﾒｯｾｰｼﾞﾌﾛｰ!D20</f>
        <v>確定注文情報</v>
      </c>
      <c r="B1" s="1"/>
      <c r="C1" s="2"/>
      <c r="D1" s="2"/>
      <c r="E1" s="2"/>
      <c r="F1" s="2"/>
      <c r="G1" s="3"/>
      <c r="H1" s="3"/>
      <c r="I1" s="26" t="str">
        <f>'ﾃﾞｰﾀ項目定義'!$E$1</f>
        <v>ＢＰＩＤ ＝ ＨＷＳＷ００１Ａ</v>
      </c>
    </row>
    <row r="2" ht="18" thickBot="1">
      <c r="I2" s="27" t="str">
        <f>'ﾒｯｾｰｼﾞ一覧'!B31&amp;'ﾒｯｾｰｼﾞ一覧'!E31</f>
        <v>情報区分コード ＝ ０４１０</v>
      </c>
    </row>
    <row r="3" spans="1:9" ht="31.5" customHeight="1" thickBot="1">
      <c r="A3" s="106" t="s">
        <v>915</v>
      </c>
      <c r="B3" s="107" t="s">
        <v>19</v>
      </c>
      <c r="C3" s="108" t="s">
        <v>916</v>
      </c>
      <c r="D3" s="108" t="s">
        <v>917</v>
      </c>
      <c r="E3" s="108" t="s">
        <v>918</v>
      </c>
      <c r="F3" s="108" t="s">
        <v>919</v>
      </c>
      <c r="G3" s="107" t="s">
        <v>770</v>
      </c>
      <c r="H3" s="107" t="s">
        <v>771</v>
      </c>
      <c r="I3" s="65" t="s">
        <v>920</v>
      </c>
    </row>
    <row r="4" spans="1:9" ht="13.5" customHeight="1">
      <c r="A4" s="109">
        <v>1</v>
      </c>
      <c r="B4" s="110">
        <v>27001</v>
      </c>
      <c r="C4" s="110" t="str">
        <f>VLOOKUP(B4,'ﾃﾞｰﾀ項目定義'!$A$4:$E$1011,2,FALSE)</f>
        <v>ﾃﾞｰﾀ処理番号</v>
      </c>
      <c r="D4" s="111" t="str">
        <f>VLOOKUP(B4,'ﾃﾞｰﾀ項目定義'!$A$4:$E$1011,3,FALSE)</f>
        <v>5</v>
      </c>
      <c r="E4" s="111" t="str">
        <f>VLOOKUP(B4,'ﾃﾞｰﾀ項目定義'!$A$4:$E$1011,4,FALSE)</f>
        <v>9</v>
      </c>
      <c r="F4" s="111">
        <v>3</v>
      </c>
      <c r="G4" s="111"/>
      <c r="H4" s="111"/>
      <c r="I4" s="66" t="str">
        <f>IF(VLOOKUP(B4,'ﾃﾞｰﾀ項目定義'!$A$4:$E$1011,5,FALSE)=0,"",VLOOKUP(B4,'ﾃﾞｰﾀ項目定義'!$A$4:$E$1011,5,FALSE))</f>
        <v>ﾃﾞｰﾀ処理番号。受信側でﾒｯｾｰｼﾞを処理する際の順位を示す番号。</v>
      </c>
    </row>
    <row r="5" spans="1:9" ht="13.5" customHeight="1">
      <c r="A5" s="89">
        <f>A4+1</f>
        <v>2</v>
      </c>
      <c r="B5" s="77">
        <v>27002</v>
      </c>
      <c r="C5" s="77" t="str">
        <f>VLOOKUP(B5,'ﾃﾞｰﾀ項目定義'!$A$4:$E$1011,2,FALSE)</f>
        <v>情報区分ｺｰﾄﾞ</v>
      </c>
      <c r="D5" s="78" t="str">
        <f>VLOOKUP(B5,'ﾃﾞｰﾀ項目定義'!$A$4:$E$1011,3,FALSE)</f>
        <v>4</v>
      </c>
      <c r="E5" s="78" t="str">
        <f>VLOOKUP(B5,'ﾃﾞｰﾀ項目定義'!$A$4:$E$1011,4,FALSE)</f>
        <v>X</v>
      </c>
      <c r="F5" s="78">
        <v>3</v>
      </c>
      <c r="G5" s="78"/>
      <c r="H5" s="78"/>
      <c r="I5" s="67" t="str">
        <f>'ﾃﾞｰﾀ項目定義'!E5&amp;" ("&amp;A1&amp;" = "&amp;'ﾒｯｾｰｼﾞ一覧'!E31&amp;")"</f>
        <v>情報の種類を示すｺｰﾄﾞ (確定注文情報 = ０４１０)</v>
      </c>
    </row>
    <row r="6" spans="1:9" ht="13.5" customHeight="1">
      <c r="A6" s="89">
        <f aca="true" t="shared" si="0" ref="A6:A87">A5+1</f>
        <v>3</v>
      </c>
      <c r="B6" s="77">
        <v>27003</v>
      </c>
      <c r="C6" s="77" t="str">
        <f>VLOOKUP(B6,'ﾃﾞｰﾀ項目定義'!$A$4:$E$1011,2,FALSE)</f>
        <v>ﾃﾞｰﾀ作成日</v>
      </c>
      <c r="D6" s="78" t="str">
        <f>VLOOKUP(B6,'ﾃﾞｰﾀ項目定義'!$A$4:$E$1011,3,FALSE)</f>
        <v>8</v>
      </c>
      <c r="E6" s="78" t="str">
        <f>VLOOKUP(B6,'ﾃﾞｰﾀ項目定義'!$A$4:$E$1011,4,FALSE)</f>
        <v>Y</v>
      </c>
      <c r="F6" s="78">
        <v>3</v>
      </c>
      <c r="G6" s="78"/>
      <c r="H6" s="78"/>
      <c r="I6" s="67" t="str">
        <f>IF(VLOOKUP(B6,'ﾃﾞｰﾀ項目定義'!$A$4:$E$1011,5,FALSE)=0,"",VLOOKUP(B6,'ﾃﾞｰﾀ項目定義'!$A$4:$E$1011,5,FALSE))</f>
        <v>ﾃﾞｰﾀ作成生年月日</v>
      </c>
    </row>
    <row r="7" spans="1:9" ht="13.5">
      <c r="A7" s="89">
        <f>SUM(A6+1)</f>
        <v>4</v>
      </c>
      <c r="B7" s="77">
        <v>27187</v>
      </c>
      <c r="C7" s="93" t="str">
        <f>VLOOKUP(B7,'ﾃﾞｰﾀ項目定義'!$A$4:$E$1011,2,FALSE)</f>
        <v>ﾃﾞｰﾀ作成時間</v>
      </c>
      <c r="D7" s="78">
        <f>VLOOKUP(B7,'ﾃﾞｰﾀ項目定義'!$A$4:$E$1011,3,FALSE)</f>
        <v>6</v>
      </c>
      <c r="E7" s="78">
        <f>VLOOKUP(B7,'ﾃﾞｰﾀ項目定義'!$A$4:$E$1011,4,FALSE)</f>
        <v>9</v>
      </c>
      <c r="F7" s="78"/>
      <c r="G7" s="78"/>
      <c r="H7" s="78"/>
      <c r="I7" s="67" t="str">
        <f>IF(VLOOKUP(B7,'ﾃﾞｰﾀ項目定義'!$A$4:$E$1011,5,FALSE)=0,"",VLOOKUP(B7,'ﾃﾞｰﾀ項目定義'!$A$4:$E$1011,5,FALSE))</f>
        <v>ﾃﾞｰﾀ作成時刻。HHMMSS（HH：00～24、MM：00～59、SS：00～59）</v>
      </c>
    </row>
    <row r="8" spans="1:9" ht="13.5" customHeight="1">
      <c r="A8" s="89">
        <f>A7+1</f>
        <v>5</v>
      </c>
      <c r="B8" s="77">
        <v>27004</v>
      </c>
      <c r="C8" s="77" t="str">
        <f>VLOOKUP(B8,'ﾃﾞｰﾀ項目定義'!$A$4:$E$1011,2,FALSE)</f>
        <v>発注者ｺｰﾄﾞ</v>
      </c>
      <c r="D8" s="78" t="str">
        <f>VLOOKUP(B8,'ﾃﾞｰﾀ項目定義'!$A$4:$E$1011,3,FALSE)</f>
        <v>12</v>
      </c>
      <c r="E8" s="78" t="str">
        <f>VLOOKUP(B8,'ﾃﾞｰﾀ項目定義'!$A$4:$E$1011,4,FALSE)</f>
        <v>X</v>
      </c>
      <c r="F8" s="78">
        <v>3</v>
      </c>
      <c r="G8" s="78"/>
      <c r="H8" s="78"/>
      <c r="I8" s="67" t="str">
        <f>IF(VLOOKUP(B8,'ﾃﾞｰﾀ項目定義'!$A$4:$E$1011,5,FALSE)=0,"",VLOOKUP(B8,'ﾃﾞｰﾀ項目定義'!$A$4:$E$1011,5,FALSE))</f>
        <v>発注側統一企業ｺｰﾄﾞ</v>
      </c>
    </row>
    <row r="9" spans="1:9" ht="13.5" customHeight="1">
      <c r="A9" s="89">
        <f t="shared" si="0"/>
        <v>6</v>
      </c>
      <c r="B9" s="77">
        <v>27005</v>
      </c>
      <c r="C9" s="77" t="str">
        <f>VLOOKUP(B9,'ﾃﾞｰﾀ項目定義'!$A$4:$E$1011,2,FALSE)</f>
        <v>受注者ｺｰﾄﾞ</v>
      </c>
      <c r="D9" s="78" t="str">
        <f>VLOOKUP(B9,'ﾃﾞｰﾀ項目定義'!$A$4:$E$1011,3,FALSE)</f>
        <v>12</v>
      </c>
      <c r="E9" s="78" t="str">
        <f>VLOOKUP(B9,'ﾃﾞｰﾀ項目定義'!$A$4:$E$1011,4,FALSE)</f>
        <v>X</v>
      </c>
      <c r="F9" s="78">
        <v>3</v>
      </c>
      <c r="G9" s="78"/>
      <c r="H9" s="78"/>
      <c r="I9" s="67" t="str">
        <f>IF(VLOOKUP(B9,'ﾃﾞｰﾀ項目定義'!$A$4:$E$1011,5,FALSE)=0,"",VLOOKUP(B9,'ﾃﾞｰﾀ項目定義'!$A$4:$E$1011,5,FALSE))</f>
        <v>受注側統一企業ｺｰﾄﾞ</v>
      </c>
    </row>
    <row r="10" spans="1:9" ht="13.5" customHeight="1">
      <c r="A10" s="89">
        <f t="shared" si="0"/>
        <v>7</v>
      </c>
      <c r="B10" s="77">
        <v>27006</v>
      </c>
      <c r="C10" s="77" t="str">
        <f>VLOOKUP(B10,'ﾃﾞｰﾀ項目定義'!$A$4:$E$1011,2,FALSE)</f>
        <v>発注部門ｺｰﾄﾞ</v>
      </c>
      <c r="D10" s="78" t="str">
        <f>VLOOKUP(B10,'ﾃﾞｰﾀ項目定義'!$A$4:$E$1011,3,FALSE)</f>
        <v>8</v>
      </c>
      <c r="E10" s="78" t="str">
        <f>VLOOKUP(B10,'ﾃﾞｰﾀ項目定義'!$A$4:$E$1011,4,FALSE)</f>
        <v>X</v>
      </c>
      <c r="F10" s="78"/>
      <c r="G10" s="78"/>
      <c r="H10" s="78"/>
      <c r="I10" s="67" t="str">
        <f>IF(VLOOKUP(B10,'ﾃﾞｰﾀ項目定義'!$A$4:$E$1011,5,FALSE)=0,"",VLOOKUP(B10,'ﾃﾞｰﾀ項目定義'!$A$4:$E$1011,5,FALSE))</f>
        <v>発注側部門ｺｰﾄﾞ</v>
      </c>
    </row>
    <row r="11" spans="1:9" ht="13.5" customHeight="1">
      <c r="A11" s="89">
        <f t="shared" si="0"/>
        <v>8</v>
      </c>
      <c r="B11" s="77">
        <v>27007</v>
      </c>
      <c r="C11" s="77" t="str">
        <f>VLOOKUP(B11,'ﾃﾞｰﾀ項目定義'!$A$4:$E$1011,2,FALSE)</f>
        <v>受注部門ｺｰﾄﾞ</v>
      </c>
      <c r="D11" s="78">
        <f>VLOOKUP(B11,'ﾃﾞｰﾀ項目定義'!$A$4:$E$1011,3,FALSE)</f>
        <v>8</v>
      </c>
      <c r="E11" s="78" t="str">
        <f>VLOOKUP(B11,'ﾃﾞｰﾀ項目定義'!$A$4:$E$1011,4,FALSE)</f>
        <v>X</v>
      </c>
      <c r="F11" s="78"/>
      <c r="G11" s="78"/>
      <c r="H11" s="78"/>
      <c r="I11" s="67" t="str">
        <f>IF(VLOOKUP(B11,'ﾃﾞｰﾀ項目定義'!$A$4:$E$1011,5,FALSE)=0,"",VLOOKUP(B11,'ﾃﾞｰﾀ項目定義'!$A$4:$E$1011,5,FALSE))</f>
        <v>受注側部門ｺｰﾄﾞ</v>
      </c>
    </row>
    <row r="12" spans="1:9" ht="13.5" customHeight="1">
      <c r="A12" s="89">
        <f t="shared" si="0"/>
        <v>9</v>
      </c>
      <c r="B12" s="77">
        <v>27008</v>
      </c>
      <c r="C12" s="77" t="str">
        <f>VLOOKUP(B12,'ﾃﾞｰﾀ項目定義'!$A$4:$E$1011,2,FALSE)</f>
        <v>訂正区分</v>
      </c>
      <c r="D12" s="78" t="str">
        <f>VLOOKUP(B12,'ﾃﾞｰﾀ項目定義'!$A$4:$E$1011,3,FALSE)</f>
        <v>1</v>
      </c>
      <c r="E12" s="78" t="str">
        <f>VLOOKUP(B12,'ﾃﾞｰﾀ項目定義'!$A$4:$E$1011,4,FALSE)</f>
        <v>X</v>
      </c>
      <c r="F12" s="78">
        <v>3</v>
      </c>
      <c r="G12" s="78"/>
      <c r="H12" s="78"/>
      <c r="I12" s="67" t="s">
        <v>785</v>
      </c>
    </row>
    <row r="13" spans="1:9" ht="13.5" customHeight="1">
      <c r="A13" s="89">
        <f t="shared" si="0"/>
        <v>10</v>
      </c>
      <c r="B13" s="77">
        <v>27009</v>
      </c>
      <c r="C13" s="77" t="str">
        <f>VLOOKUP(B13,'ﾃﾞｰﾀ項目定義'!$A$4:$E$1011,2,FALSE)</f>
        <v>更新回数</v>
      </c>
      <c r="D13" s="78">
        <f>VLOOKUP(B13,'ﾃﾞｰﾀ項目定義'!$A$4:$E$1011,3,FALSE)</f>
        <v>2</v>
      </c>
      <c r="E13" s="78">
        <f>VLOOKUP(B13,'ﾃﾞｰﾀ項目定義'!$A$4:$E$1011,4,FALSE)</f>
        <v>9</v>
      </c>
      <c r="F13" s="78">
        <v>2</v>
      </c>
      <c r="G13" s="78"/>
      <c r="H13" s="78"/>
      <c r="I13" s="67" t="str">
        <f>IF(VLOOKUP(B13,'ﾃﾞｰﾀ項目定義'!$A$4:$E$1011,5,FALSE)=0,"",VLOOKUP(B13,'ﾃﾞｰﾀ項目定義'!$A$4:$E$1011,5,FALSE))</f>
        <v>訂正の場合の更新回数</v>
      </c>
    </row>
    <row r="14" spans="1:9" ht="13.5" customHeight="1">
      <c r="A14" s="89">
        <f t="shared" si="0"/>
        <v>11</v>
      </c>
      <c r="B14" s="77">
        <v>27010</v>
      </c>
      <c r="C14" s="77" t="str">
        <f>VLOOKUP(B14,'ﾃﾞｰﾀ項目定義'!$A$4:$E$1011,2,FALSE)</f>
        <v>最新更新日</v>
      </c>
      <c r="D14" s="78">
        <f>VLOOKUP(B14,'ﾃﾞｰﾀ項目定義'!$A$4:$E$1011,3,FALSE)</f>
        <v>8</v>
      </c>
      <c r="E14" s="78" t="str">
        <f>VLOOKUP(B14,'ﾃﾞｰﾀ項目定義'!$A$4:$E$1011,4,FALSE)</f>
        <v>Y</v>
      </c>
      <c r="F14" s="78">
        <v>3</v>
      </c>
      <c r="G14" s="78"/>
      <c r="H14" s="78"/>
      <c r="I14" s="67" t="str">
        <f>IF(VLOOKUP(B14,'ﾃﾞｰﾀ項目定義'!$A$4:$E$1011,5,FALSE)=0,"",VLOOKUP(B14,'ﾃﾞｰﾀ項目定義'!$A$4:$E$1011,5,FALSE))</f>
        <v>ﾃﾞ-ﾀ最新更新日</v>
      </c>
    </row>
    <row r="15" spans="1:9" ht="13.5" customHeight="1">
      <c r="A15" s="89">
        <f t="shared" si="0"/>
        <v>12</v>
      </c>
      <c r="B15" s="77">
        <v>27011</v>
      </c>
      <c r="C15" s="77" t="str">
        <f>VLOOKUP(B15,'ﾃﾞｰﾀ項目定義'!$A$4:$E$1011,2,FALSE)</f>
        <v>注文番号</v>
      </c>
      <c r="D15" s="78" t="str">
        <f>VLOOKUP(B15,'ﾃﾞｰﾀ項目定義'!$A$4:$E$1011,3,FALSE)</f>
        <v>23</v>
      </c>
      <c r="E15" s="78" t="str">
        <f>VLOOKUP(B15,'ﾃﾞｰﾀ項目定義'!$A$4:$E$1011,4,FALSE)</f>
        <v>X</v>
      </c>
      <c r="F15" s="78">
        <v>2</v>
      </c>
      <c r="G15" s="78"/>
      <c r="H15" s="78"/>
      <c r="I15" s="67" t="str">
        <f>IF(VLOOKUP(B15,'ﾃﾞｰﾀ項目定義'!$A$4:$E$1011,5,FALSE)=0,"",VLOOKUP(B15,'ﾃﾞｰﾀ項目定義'!$A$4:$E$1011,5,FALSE))</f>
        <v>注文書の注文書番号（通常は発注者採番）</v>
      </c>
    </row>
    <row r="16" spans="1:9" ht="13.5" customHeight="1">
      <c r="A16" s="89">
        <f t="shared" si="0"/>
        <v>13</v>
      </c>
      <c r="B16" s="77">
        <v>27012</v>
      </c>
      <c r="C16" s="77" t="str">
        <f>VLOOKUP(B16,'ﾃﾞｰﾀ項目定義'!$A$4:$E$1011,2,FALSE)</f>
        <v>受注側見積番号</v>
      </c>
      <c r="D16" s="78">
        <f>VLOOKUP(B16,'ﾃﾞｰﾀ項目定義'!$A$4:$E$1011,3,FALSE)</f>
        <v>23</v>
      </c>
      <c r="E16" s="78" t="str">
        <f>VLOOKUP(B16,'ﾃﾞｰﾀ項目定義'!$A$4:$E$1011,4,FALSE)</f>
        <v>X</v>
      </c>
      <c r="F16" s="78"/>
      <c r="G16" s="78"/>
      <c r="H16" s="78"/>
      <c r="I16" s="67" t="str">
        <f>IF(VLOOKUP(B16,'ﾃﾞｰﾀ項目定義'!$A$4:$E$1011,5,FALSE)=0,"",VLOOKUP(B16,'ﾃﾞｰﾀ項目定義'!$A$4:$E$1011,5,FALSE))</f>
        <v>見積もり番号､又は受注番号</v>
      </c>
    </row>
    <row r="17" spans="1:9" ht="13.5" customHeight="1">
      <c r="A17" s="89">
        <f t="shared" si="0"/>
        <v>14</v>
      </c>
      <c r="B17" s="77">
        <v>27014</v>
      </c>
      <c r="C17" s="77" t="str">
        <f>VLOOKUP(B17,'ﾃﾞｰﾀ項目定義'!$A$4:$E$1011,2,FALSE)</f>
        <v>注文年月日</v>
      </c>
      <c r="D17" s="78" t="str">
        <f>VLOOKUP(B17,'ﾃﾞｰﾀ項目定義'!$A$4:$E$1011,3,FALSE)</f>
        <v>8</v>
      </c>
      <c r="E17" s="78" t="str">
        <f>VLOOKUP(B17,'ﾃﾞｰﾀ項目定義'!$A$4:$E$1011,4,FALSE)</f>
        <v>Y</v>
      </c>
      <c r="F17" s="78">
        <v>3</v>
      </c>
      <c r="G17" s="78"/>
      <c r="H17" s="78"/>
      <c r="I17" s="67" t="str">
        <f>IF(VLOOKUP(B17,'ﾃﾞｰﾀ項目定義'!$A$4:$E$1011,5,FALSE)=0,"",VLOOKUP(B17,'ﾃﾞｰﾀ項目定義'!$A$4:$E$1011,5,FALSE))</f>
        <v>発注者が発注行為を行った日付</v>
      </c>
    </row>
    <row r="18" spans="1:9" ht="13.5">
      <c r="A18" s="89">
        <f t="shared" si="0"/>
        <v>15</v>
      </c>
      <c r="B18" s="77">
        <v>27013</v>
      </c>
      <c r="C18" s="77" t="str">
        <f>VLOOKUP(B18,'ﾃﾞｰﾀ項目定義'!$A$4:$E$1011,2,FALSE)</f>
        <v>受注番号</v>
      </c>
      <c r="D18" s="78" t="str">
        <f>VLOOKUP(B18,'ﾃﾞｰﾀ項目定義'!$A$4:$E$1011,3,FALSE)</f>
        <v>23</v>
      </c>
      <c r="E18" s="78" t="str">
        <f>VLOOKUP(B18,'ﾃﾞｰﾀ項目定義'!$A$4:$E$1011,4,FALSE)</f>
        <v>X</v>
      </c>
      <c r="F18" s="200"/>
      <c r="G18" s="78"/>
      <c r="H18" s="78"/>
      <c r="I18" s="67" t="str">
        <f>IF(VLOOKUP(B18,'ﾃﾞｰﾀ項目定義'!$A$4:$E$1011,5,FALSE)=0,"",VLOOKUP(B18,'ﾃﾞｰﾀ項目定義'!$A$4:$E$1011,5,FALSE))</f>
        <v>受注側管理番号</v>
      </c>
    </row>
    <row r="19" spans="1:9" ht="13.5" customHeight="1">
      <c r="A19" s="89">
        <f t="shared" si="0"/>
        <v>16</v>
      </c>
      <c r="B19" s="77">
        <v>27169</v>
      </c>
      <c r="C19" s="77" t="str">
        <f>VLOOKUP(B19,'ﾃﾞｰﾀ項目定義'!$A$4:$E$1011,2,FALSE)</f>
        <v>取引形態</v>
      </c>
      <c r="D19" s="78">
        <f>VLOOKUP(B19,'ﾃﾞｰﾀ項目定義'!$A$4:$E$1011,3,FALSE)</f>
        <v>1</v>
      </c>
      <c r="E19" s="78" t="str">
        <f>VLOOKUP(B19,'ﾃﾞｰﾀ項目定義'!$A$4:$E$1011,4,FALSE)</f>
        <v>X</v>
      </c>
      <c r="F19" s="78"/>
      <c r="G19" s="78"/>
      <c r="H19" s="78"/>
      <c r="I19" s="67" t="str">
        <f>IF(VLOOKUP(B19,'ﾃﾞｰﾀ項目定義'!$A$4:$E$1011,5,FALSE)=0,"",VLOOKUP(B19,'ﾃﾞｰﾀ項目定義'!$A$4:$E$1011,5,FALSE))</f>
        <v>(ｽﾍﾟｰｽ)：仕切、1:仕切以外</v>
      </c>
    </row>
    <row r="20" spans="1:9" ht="13.5" customHeight="1">
      <c r="A20" s="89">
        <f t="shared" si="0"/>
        <v>17</v>
      </c>
      <c r="B20" s="77">
        <v>27016</v>
      </c>
      <c r="C20" s="77" t="str">
        <f>VLOOKUP(B20,'ﾃﾞｰﾀ項目定義'!$A$4:$E$1011,2,FALSE)</f>
        <v>備考(半角）</v>
      </c>
      <c r="D20" s="78">
        <f>VLOOKUP(B20,'ﾃﾞｰﾀ項目定義'!$A$4:$E$1011,3,FALSE)</f>
        <v>50</v>
      </c>
      <c r="E20" s="78" t="str">
        <f>VLOOKUP(B20,'ﾃﾞｰﾀ項目定義'!$A$4:$E$1011,4,FALSE)</f>
        <v>X</v>
      </c>
      <c r="F20" s="78"/>
      <c r="G20" s="78"/>
      <c r="H20" s="78"/>
      <c r="I20" s="67" t="str">
        <f>IF(VLOOKUP(B20,'ﾃﾞｰﾀ項目定義'!$A$4:$E$1011,5,FALSE)=0,"",VLOOKUP(B20,'ﾃﾞｰﾀ項目定義'!$A$4:$E$1011,5,FALSE))</f>
        <v>ｶﾅ・英数字による備考。当該ﾒｯｾｰｼﾞに対するﾒｯｾｰｼﾞ作成側の追記事項</v>
      </c>
    </row>
    <row r="21" spans="1:9" ht="13.5" customHeight="1">
      <c r="A21" s="89">
        <f t="shared" si="0"/>
        <v>18</v>
      </c>
      <c r="B21" s="77">
        <v>27017</v>
      </c>
      <c r="C21" s="77" t="str">
        <f>VLOOKUP(B21,'ﾃﾞｰﾀ項目定義'!$A$4:$E$1011,2,FALSE)</f>
        <v>備考(全角）</v>
      </c>
      <c r="D21" s="78">
        <f>VLOOKUP(B21,'ﾃﾞｰﾀ項目定義'!$A$4:$E$1011,3,FALSE)</f>
        <v>100</v>
      </c>
      <c r="E21" s="78" t="str">
        <f>VLOOKUP(B21,'ﾃﾞｰﾀ項目定義'!$A$4:$E$1011,4,FALSE)</f>
        <v>K</v>
      </c>
      <c r="F21" s="78"/>
      <c r="G21" s="78"/>
      <c r="H21" s="78"/>
      <c r="I21" s="67" t="str">
        <f>IF(VLOOKUP(B21,'ﾃﾞｰﾀ項目定義'!$A$4:$E$1011,5,FALSE)=0,"",VLOOKUP(B21,'ﾃﾞｰﾀ項目定義'!$A$4:$E$1011,5,FALSE))</f>
        <v>かな・漢字による備考。当該ﾒｯｾｰｼﾞに対するﾒｯｾｰｼﾞ作成側の追記事項</v>
      </c>
    </row>
    <row r="22" spans="1:9" ht="13.5" customHeight="1">
      <c r="A22" s="89">
        <f t="shared" si="0"/>
        <v>19</v>
      </c>
      <c r="B22" s="77">
        <v>27375</v>
      </c>
      <c r="C22" s="77" t="str">
        <f>VLOOKUP(B22,'ﾃﾞｰﾀ項目定義'!$A$4:$E$1011,2,FALSE)</f>
        <v>発注部門名(半角)</v>
      </c>
      <c r="D22" s="78">
        <f>VLOOKUP(B22,'ﾃﾞｰﾀ項目定義'!$A$4:$E$1011,3,FALSE)</f>
        <v>20</v>
      </c>
      <c r="E22" s="78" t="str">
        <f>VLOOKUP(B22,'ﾃﾞｰﾀ項目定義'!$A$4:$E$1011,4,FALSE)</f>
        <v>X</v>
      </c>
      <c r="F22" s="78"/>
      <c r="G22" s="78"/>
      <c r="H22" s="78"/>
      <c r="I22" s="67" t="str">
        <f>IF(VLOOKUP(B22,'ﾃﾞｰﾀ項目定義'!$A$4:$E$1011,5,FALSE)=0,"",VLOOKUP(B22,'ﾃﾞｰﾀ項目定義'!$A$4:$E$1011,5,FALSE))</f>
        <v>発注業務を行なう購買(発注)担当部門名</v>
      </c>
    </row>
    <row r="23" spans="1:9" ht="13.5" customHeight="1">
      <c r="A23" s="89">
        <f t="shared" si="0"/>
        <v>20</v>
      </c>
      <c r="B23" s="77">
        <v>27376</v>
      </c>
      <c r="C23" s="77" t="str">
        <f>VLOOKUP(B23,'ﾃﾞｰﾀ項目定義'!$A$4:$E$1011,2,FALSE)</f>
        <v>発注部門名(全角)</v>
      </c>
      <c r="D23" s="78">
        <f>VLOOKUP(B23,'ﾃﾞｰﾀ項目定義'!$A$4:$E$1011,3,FALSE)</f>
        <v>40</v>
      </c>
      <c r="E23" s="78" t="str">
        <f>VLOOKUP(B23,'ﾃﾞｰﾀ項目定義'!$A$4:$E$1011,4,FALSE)</f>
        <v>K</v>
      </c>
      <c r="F23" s="78"/>
      <c r="G23" s="78"/>
      <c r="H23" s="78"/>
      <c r="I23" s="67" t="str">
        <f>IF(VLOOKUP(B23,'ﾃﾞｰﾀ項目定義'!$A$4:$E$1011,5,FALSE)=0,"",VLOOKUP(B23,'ﾃﾞｰﾀ項目定義'!$A$4:$E$1011,5,FALSE))</f>
        <v>発注業務を行なう購買(発注)担当部門名</v>
      </c>
    </row>
    <row r="24" spans="1:9" ht="13.5" customHeight="1">
      <c r="A24" s="89">
        <f t="shared" si="0"/>
        <v>21</v>
      </c>
      <c r="B24" s="77">
        <v>27377</v>
      </c>
      <c r="C24" s="77" t="str">
        <f>VLOOKUP(B24,'ﾃﾞｰﾀ項目定義'!$A$4:$E$1011,2,FALSE)</f>
        <v>発注担当(半角）</v>
      </c>
      <c r="D24" s="78">
        <f>VLOOKUP(B24,'ﾃﾞｰﾀ項目定義'!$A$4:$E$1011,3,FALSE)</f>
        <v>12</v>
      </c>
      <c r="E24" s="78" t="str">
        <f>VLOOKUP(B24,'ﾃﾞｰﾀ項目定義'!$A$4:$E$1011,4,FALSE)</f>
        <v>X</v>
      </c>
      <c r="F24" s="78"/>
      <c r="G24" s="78"/>
      <c r="H24" s="78"/>
      <c r="I24" s="67" t="str">
        <f>IF(VLOOKUP(B24,'ﾃﾞｰﾀ項目定義'!$A$4:$E$1011,5,FALSE)=0,"",VLOOKUP(B24,'ﾃﾞｰﾀ項目定義'!$A$4:$E$1011,5,FALSE))</f>
        <v>発注業務を行なう購買(発注)担当(ｶﾅ名称 or ｺ-ﾄﾞ)（担当者氏名）</v>
      </c>
    </row>
    <row r="25" spans="1:9" ht="13.5" customHeight="1">
      <c r="A25" s="89">
        <f t="shared" si="0"/>
        <v>22</v>
      </c>
      <c r="B25" s="77">
        <v>27378</v>
      </c>
      <c r="C25" s="77" t="str">
        <f>VLOOKUP(B25,'ﾃﾞｰﾀ項目定義'!$A$4:$E$1011,2,FALSE)</f>
        <v>発注担当(全角）</v>
      </c>
      <c r="D25" s="78">
        <f>VLOOKUP(B25,'ﾃﾞｰﾀ項目定義'!$A$4:$E$1011,3,FALSE)</f>
        <v>24</v>
      </c>
      <c r="E25" s="78" t="str">
        <f>VLOOKUP(B25,'ﾃﾞｰﾀ項目定義'!$A$4:$E$1011,4,FALSE)</f>
        <v>K</v>
      </c>
      <c r="F25" s="78"/>
      <c r="G25" s="78"/>
      <c r="H25" s="78"/>
      <c r="I25" s="67" t="str">
        <f>IF(VLOOKUP(B25,'ﾃﾞｰﾀ項目定義'!$A$4:$E$1011,5,FALSE)=0,"",VLOOKUP(B25,'ﾃﾞｰﾀ項目定義'!$A$4:$E$1011,5,FALSE))</f>
        <v>発注業務を行なう購買(発注)担当(漢字名称)（担当者氏名）</v>
      </c>
    </row>
    <row r="26" spans="1:9" ht="13.5" customHeight="1">
      <c r="A26" s="89">
        <f t="shared" si="0"/>
        <v>23</v>
      </c>
      <c r="B26" s="77">
        <v>27368</v>
      </c>
      <c r="C26" s="77" t="str">
        <f>VLOOKUP(B26,'ﾃﾞｰﾀ項目定義'!$A$4:$E$1011,2,FALSE)</f>
        <v>発注依頼部門ｺｰﾄﾞ</v>
      </c>
      <c r="D26" s="78">
        <f>VLOOKUP(B26,'ﾃﾞｰﾀ項目定義'!$A$4:$E$1011,3,FALSE)</f>
        <v>8</v>
      </c>
      <c r="E26" s="78" t="str">
        <f>VLOOKUP(B26,'ﾃﾞｰﾀ項目定義'!$A$4:$E$1011,4,FALSE)</f>
        <v>X</v>
      </c>
      <c r="F26" s="78"/>
      <c r="G26" s="78"/>
      <c r="H26" s="78"/>
      <c r="I26" s="67" t="str">
        <f>IF(VLOOKUP(B26,'ﾃﾞｰﾀ項目定義'!$A$4:$E$1011,5,FALSE)=0,"",VLOOKUP(B26,'ﾃﾞｰﾀ項目定義'!$A$4:$E$1011,5,FALSE))</f>
        <v>発注担当（購買担当）に発注の依頼を行なう部門ｺｰﾄﾞ</v>
      </c>
    </row>
    <row r="27" spans="1:9" ht="13.5" customHeight="1">
      <c r="A27" s="89">
        <f t="shared" si="0"/>
        <v>24</v>
      </c>
      <c r="B27" s="77">
        <v>27369</v>
      </c>
      <c r="C27" s="77" t="str">
        <f>VLOOKUP(B27,'ﾃﾞｰﾀ項目定義'!$A$4:$E$1011,2,FALSE)</f>
        <v>発注依頼部門名(半角)</v>
      </c>
      <c r="D27" s="78">
        <f>VLOOKUP(B27,'ﾃﾞｰﾀ項目定義'!$A$4:$E$1011,3,FALSE)</f>
        <v>20</v>
      </c>
      <c r="E27" s="78" t="str">
        <f>VLOOKUP(B27,'ﾃﾞｰﾀ項目定義'!$A$4:$E$1011,4,FALSE)</f>
        <v>X</v>
      </c>
      <c r="F27" s="78"/>
      <c r="G27" s="78"/>
      <c r="H27" s="78"/>
      <c r="I27" s="67" t="str">
        <f>IF(VLOOKUP(B27,'ﾃﾞｰﾀ項目定義'!$A$4:$E$1011,5,FALSE)=0,"",VLOOKUP(B27,'ﾃﾞｰﾀ項目定義'!$A$4:$E$1011,5,FALSE))</f>
        <v>発注担当（購買担当）に発注の依頼を行なう部門名</v>
      </c>
    </row>
    <row r="28" spans="1:9" ht="13.5" customHeight="1">
      <c r="A28" s="89">
        <f t="shared" si="0"/>
        <v>25</v>
      </c>
      <c r="B28" s="77">
        <v>27370</v>
      </c>
      <c r="C28" s="77" t="str">
        <f>VLOOKUP(B28,'ﾃﾞｰﾀ項目定義'!$A$4:$E$1011,2,FALSE)</f>
        <v>発注依頼部門名(全角)</v>
      </c>
      <c r="D28" s="78">
        <f>VLOOKUP(B28,'ﾃﾞｰﾀ項目定義'!$A$4:$E$1011,3,FALSE)</f>
        <v>40</v>
      </c>
      <c r="E28" s="78" t="str">
        <f>VLOOKUP(B28,'ﾃﾞｰﾀ項目定義'!$A$4:$E$1011,4,FALSE)</f>
        <v>K</v>
      </c>
      <c r="F28" s="78"/>
      <c r="G28" s="78"/>
      <c r="H28" s="78"/>
      <c r="I28" s="67" t="str">
        <f>IF(VLOOKUP(B28,'ﾃﾞｰﾀ項目定義'!$A$4:$E$1011,5,FALSE)=0,"",VLOOKUP(B28,'ﾃﾞｰﾀ項目定義'!$A$4:$E$1011,5,FALSE))</f>
        <v>発注担当（購買担当）に発注の依頼を行なう部門名</v>
      </c>
    </row>
    <row r="29" spans="1:9" ht="13.5" customHeight="1">
      <c r="A29" s="89">
        <f t="shared" si="0"/>
        <v>26</v>
      </c>
      <c r="B29" s="77">
        <v>27018</v>
      </c>
      <c r="C29" s="77" t="str">
        <f>VLOOKUP(B29,'ﾃﾞｰﾀ項目定義'!$A$4:$E$1011,2,FALSE)</f>
        <v>発注依頼担当(半角）</v>
      </c>
      <c r="D29" s="78">
        <f>VLOOKUP(B29,'ﾃﾞｰﾀ項目定義'!$A$4:$E$1011,3,FALSE)</f>
        <v>12</v>
      </c>
      <c r="E29" s="78" t="str">
        <f>VLOOKUP(B29,'ﾃﾞｰﾀ項目定義'!$A$4:$E$1011,4,FALSE)</f>
        <v>X</v>
      </c>
      <c r="F29" s="78"/>
      <c r="G29" s="78"/>
      <c r="H29" s="78"/>
      <c r="I29" s="67" t="str">
        <f>IF(VLOOKUP(B29,'ﾃﾞｰﾀ項目定義'!$A$4:$E$1011,5,FALSE)=0,"",VLOOKUP(B29,'ﾃﾞｰﾀ項目定義'!$A$4:$E$1011,5,FALSE))</f>
        <v>発注担当（購買担当）に発注の依頼を行なう担当者(ｶﾅ名称 or ｺ-ﾄﾞ)（担当者氏名）</v>
      </c>
    </row>
    <row r="30" spans="1:9" ht="13.5" customHeight="1">
      <c r="A30" s="89">
        <f t="shared" si="0"/>
        <v>27</v>
      </c>
      <c r="B30" s="77">
        <v>27019</v>
      </c>
      <c r="C30" s="77" t="str">
        <f>VLOOKUP(B30,'ﾃﾞｰﾀ項目定義'!$A$4:$E$1011,2,FALSE)</f>
        <v>発注依頼担当(全角）</v>
      </c>
      <c r="D30" s="78">
        <f>VLOOKUP(B30,'ﾃﾞｰﾀ項目定義'!$A$4:$E$1011,3,FALSE)</f>
        <v>24</v>
      </c>
      <c r="E30" s="78" t="str">
        <f>VLOOKUP(B30,'ﾃﾞｰﾀ項目定義'!$A$4:$E$1011,4,FALSE)</f>
        <v>K</v>
      </c>
      <c r="F30" s="78"/>
      <c r="G30" s="78"/>
      <c r="H30" s="78"/>
      <c r="I30" s="67" t="str">
        <f>IF(VLOOKUP(B30,'ﾃﾞｰﾀ項目定義'!$A$4:$E$1011,5,FALSE)=0,"",VLOOKUP(B30,'ﾃﾞｰﾀ項目定義'!$A$4:$E$1011,5,FALSE))</f>
        <v>発注担当（購買担当）に発注の依頼を行なう担当者(漢字名称)（担当者氏名）</v>
      </c>
    </row>
    <row r="31" spans="1:9" ht="13.5" customHeight="1">
      <c r="A31" s="89">
        <f t="shared" si="0"/>
        <v>28</v>
      </c>
      <c r="B31" s="77">
        <v>27020</v>
      </c>
      <c r="C31" s="77" t="str">
        <f>VLOOKUP(B31,'ﾃﾞｰﾀ項目定義'!$A$4:$E$1011,2,FALSE)</f>
        <v>受注担当(半角）</v>
      </c>
      <c r="D31" s="78">
        <f>VLOOKUP(B31,'ﾃﾞｰﾀ項目定義'!$A$4:$E$1011,3,FALSE)</f>
        <v>12</v>
      </c>
      <c r="E31" s="78" t="str">
        <f>VLOOKUP(B31,'ﾃﾞｰﾀ項目定義'!$A$4:$E$1011,4,FALSE)</f>
        <v>X</v>
      </c>
      <c r="F31" s="78"/>
      <c r="G31" s="78"/>
      <c r="H31" s="78"/>
      <c r="I31" s="67" t="str">
        <f>IF(VLOOKUP(B31,'ﾃﾞｰﾀ項目定義'!$A$4:$E$1011,5,FALSE)=0,"",VLOOKUP(B31,'ﾃﾞｰﾀ項目定義'!$A$4:$E$1011,5,FALSE))</f>
        <v>受注側受注担当(ｶﾅ名称 or ｺ-ﾄﾞ)</v>
      </c>
    </row>
    <row r="32" spans="1:9" ht="13.5" customHeight="1">
      <c r="A32" s="89">
        <f t="shared" si="0"/>
        <v>29</v>
      </c>
      <c r="B32" s="77">
        <v>27021</v>
      </c>
      <c r="C32" s="77" t="str">
        <f>VLOOKUP(B32,'ﾃﾞｰﾀ項目定義'!$A$4:$E$1011,2,FALSE)</f>
        <v>受注担当（全角）</v>
      </c>
      <c r="D32" s="78">
        <f>VLOOKUP(B32,'ﾃﾞｰﾀ項目定義'!$A$4:$E$1011,3,FALSE)</f>
        <v>24</v>
      </c>
      <c r="E32" s="78" t="str">
        <f>VLOOKUP(B32,'ﾃﾞｰﾀ項目定義'!$A$4:$E$1011,4,FALSE)</f>
        <v>K</v>
      </c>
      <c r="F32" s="78"/>
      <c r="G32" s="78"/>
      <c r="H32" s="78"/>
      <c r="I32" s="67" t="str">
        <f>IF(VLOOKUP(B32,'ﾃﾞｰﾀ項目定義'!$A$4:$E$1011,5,FALSE)=0,"",VLOOKUP(B32,'ﾃﾞｰﾀ項目定義'!$A$4:$E$1011,5,FALSE))</f>
        <v>受注側受注担当(漢字名称)</v>
      </c>
    </row>
    <row r="33" spans="1:9" ht="13.5">
      <c r="A33" s="89">
        <f t="shared" si="0"/>
        <v>30</v>
      </c>
      <c r="B33" s="77">
        <v>27022</v>
      </c>
      <c r="C33" s="77" t="str">
        <f>VLOOKUP(B33,'ﾃﾞｰﾀ項目定義'!$A$4:$E$1011,2,FALSE)</f>
        <v>一括納入区分</v>
      </c>
      <c r="D33" s="78" t="str">
        <f>VLOOKUP(B33,'ﾃﾞｰﾀ項目定義'!$A$4:$E$1011,3,FALSE)</f>
        <v>1</v>
      </c>
      <c r="E33" s="78" t="str">
        <f>VLOOKUP(B33,'ﾃﾞｰﾀ項目定義'!$A$4:$E$1011,4,FALSE)</f>
        <v>X</v>
      </c>
      <c r="F33" s="78">
        <v>3</v>
      </c>
      <c r="G33" s="78"/>
      <c r="H33" s="78"/>
      <c r="I33" s="67" t="str">
        <f>IF(VLOOKUP(B33,'ﾃﾞｰﾀ項目定義'!$A$4:$E$1011,5,FALSE)=0,"",VLOOKUP(B33,'ﾃﾞｰﾀ項目定義'!$A$4:$E$1011,5,FALSE))</f>
        <v>1:全明細一括(同時に分納区分=１は不可)､2:その他(明細単位で分納も可)</v>
      </c>
    </row>
    <row r="34" spans="1:9" ht="13.5">
      <c r="A34" s="89">
        <f t="shared" si="0"/>
        <v>31</v>
      </c>
      <c r="B34" s="77">
        <v>27332</v>
      </c>
      <c r="C34" s="77" t="str">
        <f>VLOOKUP(B34,'ﾃﾞｰﾀ項目定義'!$A$4:$E$1011,2,FALSE)</f>
        <v>合計金額（ﾍﾀﾞｰ）</v>
      </c>
      <c r="D34" s="78">
        <f>VLOOKUP(B34,'ﾃﾞｰﾀ項目定義'!$A$4:$E$1011,3,FALSE)</f>
        <v>13</v>
      </c>
      <c r="E34" s="78">
        <f>VLOOKUP(B34,'ﾃﾞｰﾀ項目定義'!$A$4:$E$1011,4,FALSE)</f>
        <v>9</v>
      </c>
      <c r="F34" s="78"/>
      <c r="G34" s="78"/>
      <c r="H34" s="78"/>
      <c r="I34" s="67" t="str">
        <f>IF(VLOOKUP(B34,'ﾃﾞｰﾀ項目定義'!$A$4:$E$1011,5,FALSE)=0,"",VLOOKUP(B34,'ﾃﾞｰﾀ項目定義'!$A$4:$E$1011,5,FALSE))</f>
        <v>当該メッセージに含まれる明細金額（27333）の合計。</v>
      </c>
    </row>
    <row r="35" spans="1:9" ht="13.5" customHeight="1">
      <c r="A35" s="89">
        <f t="shared" si="0"/>
        <v>32</v>
      </c>
      <c r="B35" s="77">
        <v>27029</v>
      </c>
      <c r="C35" s="77" t="str">
        <f>VLOOKUP(B35,'ﾃﾞｰﾀ項目定義'!$A$4:$E$1011,2,FALSE)</f>
        <v>注文明細行番号</v>
      </c>
      <c r="D35" s="78">
        <f>VLOOKUP(B35,'ﾃﾞｰﾀ項目定義'!$A$4:$E$1011,3,FALSE)</f>
        <v>4</v>
      </c>
      <c r="E35" s="78">
        <f>VLOOKUP(B35,'ﾃﾞｰﾀ項目定義'!$A$4:$E$1011,4,FALSE)</f>
        <v>9</v>
      </c>
      <c r="F35" s="78">
        <v>2</v>
      </c>
      <c r="G35" s="78" t="s">
        <v>303</v>
      </c>
      <c r="H35" s="78">
        <v>100</v>
      </c>
      <c r="I35" s="67" t="str">
        <f>IF(VLOOKUP(B35,'ﾃﾞｰﾀ項目定義'!$A$4:$E$1011,5,FALSE)=0,"",VLOOKUP(B35,'ﾃﾞｰﾀ項目定義'!$A$4:$E$1011,5,FALSE))</f>
        <v>確定注文情報に含まれる明細を識別するための番号。1から昇順に付番。</v>
      </c>
    </row>
    <row r="36" spans="1:9" ht="13.5">
      <c r="A36" s="89">
        <f t="shared" si="0"/>
        <v>33</v>
      </c>
      <c r="B36" s="77">
        <v>27030</v>
      </c>
      <c r="C36" s="77" t="str">
        <f>VLOOKUP(B36,'ﾃﾞｰﾀ項目定義'!$A$4:$E$1011,2,FALSE)</f>
        <v>受注側明細行番号</v>
      </c>
      <c r="D36" s="78" t="str">
        <f>VLOOKUP(B36,'ﾃﾞｰﾀ項目定義'!$A$4:$E$1011,3,FALSE)</f>
        <v>4</v>
      </c>
      <c r="E36" s="78">
        <f>VLOOKUP(B36,'ﾃﾞｰﾀ項目定義'!$A$4:$E$1011,4,FALSE)</f>
        <v>9</v>
      </c>
      <c r="F36" s="79">
        <v>2</v>
      </c>
      <c r="G36" s="78" t="s">
        <v>1055</v>
      </c>
      <c r="H36" s="78"/>
      <c r="I36" s="67" t="str">
        <f>IF(VLOOKUP(B36,'ﾃﾞｰﾀ項目定義'!$A$4:$E$1011,5,FALSE)=0,"",VLOOKUP(B36,'ﾃﾞｰﾀ項目定義'!$A$4:$E$1011,5,FALSE))</f>
        <v>受注側管理番号</v>
      </c>
    </row>
    <row r="37" spans="1:9" ht="13.5">
      <c r="A37" s="89">
        <f>A36+1</f>
        <v>34</v>
      </c>
      <c r="B37" s="77">
        <v>27151</v>
      </c>
      <c r="C37" s="77" t="str">
        <f>VLOOKUP(B37,'ﾃﾞｰﾀ項目定義'!$A$4:$E$1011,2,FALSE)</f>
        <v>受注明細識別子</v>
      </c>
      <c r="D37" s="78">
        <f>VLOOKUP(B37,'ﾃﾞｰﾀ項目定義'!$A$4:$E$1011,3,FALSE)</f>
        <v>10</v>
      </c>
      <c r="E37" s="78" t="str">
        <f>VLOOKUP(B37,'ﾃﾞｰﾀ項目定義'!$A$4:$E$1011,4,FALSE)</f>
        <v>X</v>
      </c>
      <c r="F37" s="200"/>
      <c r="G37" s="78" t="s">
        <v>303</v>
      </c>
      <c r="H37" s="78"/>
      <c r="I37" s="67" t="str">
        <f>IF(VLOOKUP(B37,'ﾃﾞｰﾀ項目定義'!$A$4:$E$1011,5,FALSE)=0,"",VLOOKUP(B37,'ﾃﾞｰﾀ項目定義'!$A$4:$E$1011,5,FALSE))</f>
        <v>受注側が管理する受注明細の識別子</v>
      </c>
    </row>
    <row r="38" spans="1:9" ht="13.5" customHeight="1">
      <c r="A38" s="89">
        <f>A35+1</f>
        <v>33</v>
      </c>
      <c r="B38" s="77">
        <v>27032</v>
      </c>
      <c r="C38" s="77" t="str">
        <f>VLOOKUP(B38,'ﾃﾞｰﾀ項目定義'!$A$4:$E$1011,2,FALSE)</f>
        <v>明細備考(半角）</v>
      </c>
      <c r="D38" s="78">
        <f>VLOOKUP(B38,'ﾃﾞｰﾀ項目定義'!$A$4:$E$1011,3,FALSE)</f>
        <v>30</v>
      </c>
      <c r="E38" s="78" t="str">
        <f>VLOOKUP(B38,'ﾃﾞｰﾀ項目定義'!$A$4:$E$1011,4,FALSE)</f>
        <v>X</v>
      </c>
      <c r="F38" s="78"/>
      <c r="G38" s="78" t="s">
        <v>303</v>
      </c>
      <c r="H38" s="78"/>
      <c r="I38" s="67" t="str">
        <f>IF(VLOOKUP(B38,'ﾃﾞｰﾀ項目定義'!$A$4:$E$1011,5,FALSE)=0,"",VLOOKUP(B38,'ﾃﾞｰﾀ項目定義'!$A$4:$E$1011,5,FALSE))</f>
        <v>ｶﾅ・英数字による備考。当該ﾒｯｾｰｼﾞに対するﾒｯｾｰｼﾞ作成側の追記事項</v>
      </c>
    </row>
    <row r="39" spans="1:9" ht="13.5" customHeight="1">
      <c r="A39" s="89">
        <f t="shared" si="0"/>
        <v>34</v>
      </c>
      <c r="B39" s="77">
        <v>27033</v>
      </c>
      <c r="C39" s="77" t="str">
        <f>VLOOKUP(B39,'ﾃﾞｰﾀ項目定義'!$A$4:$E$1011,2,FALSE)</f>
        <v>明細備考(全角）</v>
      </c>
      <c r="D39" s="78">
        <f>VLOOKUP(B39,'ﾃﾞｰﾀ項目定義'!$A$4:$E$1011,3,FALSE)</f>
        <v>60</v>
      </c>
      <c r="E39" s="78" t="str">
        <f>VLOOKUP(B39,'ﾃﾞｰﾀ項目定義'!$A$4:$E$1011,4,FALSE)</f>
        <v>K</v>
      </c>
      <c r="F39" s="78"/>
      <c r="G39" s="78" t="s">
        <v>303</v>
      </c>
      <c r="H39" s="78"/>
      <c r="I39" s="67" t="str">
        <f>IF(VLOOKUP(B39,'ﾃﾞｰﾀ項目定義'!$A$4:$E$1011,5,FALSE)=0,"",VLOOKUP(B39,'ﾃﾞｰﾀ項目定義'!$A$4:$E$1011,5,FALSE))</f>
        <v>かな・漢字による備考。当該ﾒｯｾｰｼﾞに対するﾒｯｾｰｼﾞ作成側の追記事項</v>
      </c>
    </row>
    <row r="40" spans="1:9" ht="13.5" customHeight="1">
      <c r="A40" s="89">
        <f t="shared" si="0"/>
        <v>35</v>
      </c>
      <c r="B40" s="77">
        <v>27035</v>
      </c>
      <c r="C40" s="77" t="str">
        <f>VLOOKUP(B40,'ﾃﾞｰﾀ項目定義'!$A$4:$E$1011,2,FALSE)</f>
        <v>JANｺｰﾄﾞ</v>
      </c>
      <c r="D40" s="78">
        <f>VLOOKUP(B40,'ﾃﾞｰﾀ項目定義'!$A$4:$E$1011,3,FALSE)</f>
        <v>13</v>
      </c>
      <c r="E40" s="78" t="str">
        <f>VLOOKUP(B40,'ﾃﾞｰﾀ項目定義'!$A$4:$E$1011,4,FALSE)</f>
        <v>X</v>
      </c>
      <c r="F40" s="78">
        <v>3</v>
      </c>
      <c r="G40" s="78" t="s">
        <v>303</v>
      </c>
      <c r="H40" s="78"/>
      <c r="I40" s="67" t="str">
        <f>IF(VLOOKUP(B40,'ﾃﾞｰﾀ項目定義'!$A$4:$E$1011,5,FALSE)=0,"",VLOOKUP(B40,'ﾃﾞｰﾀ項目定義'!$A$4:$E$1011,5,FALSE))</f>
        <v>ﾒｰｶｰが採番したJANｺｰﾄﾞ</v>
      </c>
    </row>
    <row r="41" spans="1:9" ht="13.5" customHeight="1">
      <c r="A41" s="89">
        <f t="shared" si="0"/>
        <v>36</v>
      </c>
      <c r="B41" s="77">
        <v>27036</v>
      </c>
      <c r="C41" s="77" t="str">
        <f>VLOOKUP(B41,'ﾃﾞｰﾀ項目定義'!$A$4:$E$1011,2,FALSE)</f>
        <v>受注者製品ｺｰﾄﾞ</v>
      </c>
      <c r="D41" s="78">
        <f>VLOOKUP(B41,'ﾃﾞｰﾀ項目定義'!$A$4:$E$1011,3,FALSE)</f>
        <v>35</v>
      </c>
      <c r="E41" s="78" t="str">
        <f>VLOOKUP(B41,'ﾃﾞｰﾀ項目定義'!$A$4:$E$1011,4,FALSE)</f>
        <v>X</v>
      </c>
      <c r="F41" s="78">
        <v>2</v>
      </c>
      <c r="G41" s="78" t="s">
        <v>303</v>
      </c>
      <c r="H41" s="78"/>
      <c r="I41" s="67" t="str">
        <f>IF(VLOOKUP(B41,'ﾃﾞｰﾀ項目定義'!$A$4:$E$1011,5,FALSE)=0,"",VLOOKUP(B41,'ﾃﾞｰﾀ項目定義'!$A$4:$E$1011,5,FALSE))</f>
        <v>受注側が採番した製品の管理番号</v>
      </c>
    </row>
    <row r="42" spans="1:9" ht="13.5" customHeight="1">
      <c r="A42" s="89">
        <f t="shared" si="0"/>
        <v>37</v>
      </c>
      <c r="B42" s="92">
        <v>27331</v>
      </c>
      <c r="C42" s="77" t="str">
        <f>VLOOKUP(B42,'ﾃﾞｰﾀ項目定義'!$A$4:$E$1011,2,FALSE)</f>
        <v>発注者製品ｺｰﾄﾞ</v>
      </c>
      <c r="D42" s="78">
        <f>VLOOKUP(B42,'ﾃﾞｰﾀ項目定義'!$A$4:$E$1011,3,FALSE)</f>
        <v>35</v>
      </c>
      <c r="E42" s="78" t="str">
        <f>VLOOKUP(B42,'ﾃﾞｰﾀ項目定義'!$A$4:$E$1011,4,FALSE)</f>
        <v>X</v>
      </c>
      <c r="F42" s="78"/>
      <c r="G42" s="78" t="s">
        <v>303</v>
      </c>
      <c r="H42" s="78"/>
      <c r="I42" s="67" t="str">
        <f>IF(VLOOKUP(B42,'ﾃﾞｰﾀ項目定義'!$A$4:$E$1011,5,FALSE)=0,"",VLOOKUP(B42,'ﾃﾞｰﾀ項目定義'!$A$4:$E$1011,5,FALSE))</f>
        <v>発注側が採番した製品の管理番号</v>
      </c>
    </row>
    <row r="43" spans="1:9" ht="13.5" customHeight="1">
      <c r="A43" s="89">
        <f t="shared" si="0"/>
        <v>38</v>
      </c>
      <c r="B43" s="77">
        <v>27037</v>
      </c>
      <c r="C43" s="77" t="str">
        <f>VLOOKUP(B43,'ﾃﾞｰﾀ項目定義'!$A$4:$E$1011,2,FALSE)</f>
        <v>EANｺ-ﾄﾞ</v>
      </c>
      <c r="D43" s="78">
        <f>VLOOKUP(B43,'ﾃﾞｰﾀ項目定義'!$A$4:$E$1011,3,FALSE)</f>
        <v>13</v>
      </c>
      <c r="E43" s="78" t="str">
        <f>VLOOKUP(B43,'ﾃﾞｰﾀ項目定義'!$A$4:$E$1011,4,FALSE)</f>
        <v>X</v>
      </c>
      <c r="F43" s="78"/>
      <c r="G43" s="78" t="s">
        <v>303</v>
      </c>
      <c r="H43" s="78"/>
      <c r="I43" s="67" t="str">
        <f>IF(VLOOKUP(B43,'ﾃﾞｰﾀ項目定義'!$A$4:$E$1011,5,FALSE)=0,"",VLOOKUP(B43,'ﾃﾞｰﾀ項目定義'!$A$4:$E$1011,5,FALSE))</f>
        <v>ﾒｰｶｰが採番したEANｺｰﾄﾞ（海外製品）</v>
      </c>
    </row>
    <row r="44" spans="1:9" ht="13.5" customHeight="1">
      <c r="A44" s="89">
        <f t="shared" si="0"/>
        <v>39</v>
      </c>
      <c r="B44" s="77">
        <v>27038</v>
      </c>
      <c r="C44" s="77" t="str">
        <f>VLOOKUP(B44,'ﾃﾞｰﾀ項目定義'!$A$4:$E$1011,2,FALSE)</f>
        <v>UPCｺ-ﾄﾞ</v>
      </c>
      <c r="D44" s="78">
        <f>VLOOKUP(B44,'ﾃﾞｰﾀ項目定義'!$A$4:$E$1011,3,FALSE)</f>
        <v>13</v>
      </c>
      <c r="E44" s="78" t="str">
        <f>VLOOKUP(B44,'ﾃﾞｰﾀ項目定義'!$A$4:$E$1011,4,FALSE)</f>
        <v>X</v>
      </c>
      <c r="F44" s="78"/>
      <c r="G44" s="78" t="s">
        <v>303</v>
      </c>
      <c r="H44" s="78"/>
      <c r="I44" s="67" t="str">
        <f>IF(VLOOKUP(B44,'ﾃﾞｰﾀ項目定義'!$A$4:$E$1011,5,FALSE)=0,"",VLOOKUP(B44,'ﾃﾞｰﾀ項目定義'!$A$4:$E$1011,5,FALSE))</f>
        <v>ﾒｰｶｰが採番したUPCｺｰﾄﾞ（米国製品）。先頭にゼロを付加する。</v>
      </c>
    </row>
    <row r="45" spans="1:9" ht="13.5" customHeight="1">
      <c r="A45" s="89">
        <f t="shared" si="0"/>
        <v>40</v>
      </c>
      <c r="B45" s="77">
        <v>27039</v>
      </c>
      <c r="C45" s="77" t="str">
        <f>VLOOKUP(B45,'ﾃﾞｰﾀ項目定義'!$A$4:$E$1011,2,FALSE)</f>
        <v>ISBNｺ-ﾄﾞ</v>
      </c>
      <c r="D45" s="78">
        <f>VLOOKUP(B45,'ﾃﾞｰﾀ項目定義'!$A$4:$E$1011,3,FALSE)</f>
        <v>13</v>
      </c>
      <c r="E45" s="78" t="str">
        <f>VLOOKUP(B45,'ﾃﾞｰﾀ項目定義'!$A$4:$E$1011,4,FALSE)</f>
        <v>X</v>
      </c>
      <c r="F45" s="78"/>
      <c r="G45" s="78" t="s">
        <v>303</v>
      </c>
      <c r="H45" s="78"/>
      <c r="I45" s="67" t="str">
        <f>IF(VLOOKUP(B45,'ﾃﾞｰﾀ項目定義'!$A$4:$E$1011,5,FALSE)=0,"",VLOOKUP(B45,'ﾃﾞｰﾀ項目定義'!$A$4:$E$1011,5,FALSE))</f>
        <v>ﾒｰｶｰが採番したISBNｺｰﾄﾞ</v>
      </c>
    </row>
    <row r="46" spans="1:9" ht="13.5" customHeight="1">
      <c r="A46" s="89">
        <f t="shared" si="0"/>
        <v>41</v>
      </c>
      <c r="B46" s="77">
        <v>27040</v>
      </c>
      <c r="C46" s="77" t="str">
        <f>VLOOKUP(B46,'ﾃﾞｰﾀ項目定義'!$A$4:$E$1011,2,FALSE)</f>
        <v>製品名(全角）</v>
      </c>
      <c r="D46" s="78" t="str">
        <f>VLOOKUP(B46,'ﾃﾞｰﾀ項目定義'!$A$4:$E$1011,3,FALSE)</f>
        <v>80</v>
      </c>
      <c r="E46" s="78" t="str">
        <f>VLOOKUP(B46,'ﾃﾞｰﾀ項目定義'!$A$4:$E$1011,4,FALSE)</f>
        <v>K</v>
      </c>
      <c r="F46" s="78"/>
      <c r="G46" s="78" t="s">
        <v>303</v>
      </c>
      <c r="H46" s="78"/>
      <c r="I46" s="67" t="str">
        <f>IF(VLOOKUP(B46,'ﾃﾞｰﾀ項目定義'!$A$4:$E$1011,5,FALSE)=0,"",VLOOKUP(B46,'ﾃﾞｰﾀ項目定義'!$A$4:$E$1011,5,FALSE))</f>
        <v>製品名称(漢字):商品ｶﾀﾛｸﾞにおける略称</v>
      </c>
    </row>
    <row r="47" spans="1:9" ht="13.5" customHeight="1">
      <c r="A47" s="89">
        <f t="shared" si="0"/>
        <v>42</v>
      </c>
      <c r="B47" s="77">
        <v>27041</v>
      </c>
      <c r="C47" s="77" t="str">
        <f>VLOOKUP(B47,'ﾃﾞｰﾀ項目定義'!$A$4:$E$1011,2,FALSE)</f>
        <v>製品名(半角）</v>
      </c>
      <c r="D47" s="78" t="str">
        <f>VLOOKUP(B47,'ﾃﾞｰﾀ項目定義'!$A$4:$E$1011,3,FALSE)</f>
        <v>40</v>
      </c>
      <c r="E47" s="78" t="str">
        <f>VLOOKUP(B47,'ﾃﾞｰﾀ項目定義'!$A$4:$E$1011,4,FALSE)</f>
        <v>X</v>
      </c>
      <c r="F47" s="78"/>
      <c r="G47" s="78" t="s">
        <v>303</v>
      </c>
      <c r="H47" s="78"/>
      <c r="I47" s="67" t="str">
        <f>IF(VLOOKUP(B47,'ﾃﾞｰﾀ項目定義'!$A$4:$E$1011,5,FALSE)=0,"",VLOOKUP(B47,'ﾃﾞｰﾀ項目定義'!$A$4:$E$1011,5,FALSE))</f>
        <v>製品名称(ｼﾝｸﾞﾙ文字):商品ｶﾀﾛｸﾞにおける略称</v>
      </c>
    </row>
    <row r="48" spans="1:9" ht="13.5" customHeight="1">
      <c r="A48" s="89">
        <f t="shared" si="0"/>
        <v>43</v>
      </c>
      <c r="B48" s="77">
        <v>27042</v>
      </c>
      <c r="C48" s="77" t="str">
        <f>VLOOKUP(B48,'ﾃﾞｰﾀ項目定義'!$A$4:$E$1011,2,FALSE)</f>
        <v>ﾗｲｾﾝｽ区分</v>
      </c>
      <c r="D48" s="78">
        <f>VLOOKUP(B48,'ﾃﾞｰﾀ項目定義'!$A$4:$E$1011,3,FALSE)</f>
        <v>1</v>
      </c>
      <c r="E48" s="78" t="str">
        <f>VLOOKUP(B48,'ﾃﾞｰﾀ項目定義'!$A$4:$E$1011,4,FALSE)</f>
        <v>X</v>
      </c>
      <c r="F48" s="78">
        <v>3</v>
      </c>
      <c r="G48" s="78" t="s">
        <v>303</v>
      </c>
      <c r="H48" s="78"/>
      <c r="I48" s="67" t="str">
        <f>IF(VLOOKUP(B48,'ﾃﾞｰﾀ項目定義'!$A$4:$E$1011,5,FALSE)=0,"",VLOOKUP(B48,'ﾃﾞｰﾀ項目定義'!$A$4:$E$1011,5,FALSE))</f>
        <v>1:通常､2:ﾗｲｾﾝｽ(ﾒﾃﾞｨｱ有）､3:ﾗｲｾﾝｽ（ﾒﾃﾞｨｱ無）</v>
      </c>
    </row>
    <row r="49" spans="1:9" ht="13.5" customHeight="1">
      <c r="A49" s="89">
        <f t="shared" si="0"/>
        <v>44</v>
      </c>
      <c r="B49" s="77">
        <v>27043</v>
      </c>
      <c r="C49" s="77" t="str">
        <f>VLOOKUP(B49,'ﾃﾞｰﾀ項目定義'!$A$4:$E$1011,2,FALSE)</f>
        <v>単価区分</v>
      </c>
      <c r="D49" s="78">
        <f>VLOOKUP(B49,'ﾃﾞｰﾀ項目定義'!$A$4:$E$1011,3,FALSE)</f>
        <v>1</v>
      </c>
      <c r="E49" s="78" t="str">
        <f>VLOOKUP(B49,'ﾃﾞｰﾀ項目定義'!$A$4:$E$1011,4,FALSE)</f>
        <v>X</v>
      </c>
      <c r="F49" s="78">
        <v>3</v>
      </c>
      <c r="G49" s="78" t="s">
        <v>303</v>
      </c>
      <c r="H49" s="78"/>
      <c r="I49" s="67" t="str">
        <f>IF(VLOOKUP(B49,'ﾃﾞｰﾀ項目定義'!$A$4:$E$1011,5,FALSE)=0,"",VLOOKUP(B49,'ﾃﾞｰﾀ項目定義'!$A$4:$E$1011,5,FALSE))</f>
        <v>0:確定単価､1:単価未定､2:その他(特価など)</v>
      </c>
    </row>
    <row r="50" spans="1:9" ht="13.5" customHeight="1">
      <c r="A50" s="89">
        <f t="shared" si="0"/>
        <v>45</v>
      </c>
      <c r="B50" s="77">
        <v>27044</v>
      </c>
      <c r="C50" s="77" t="str">
        <f>VLOOKUP(B50,'ﾃﾞｰﾀ項目定義'!$A$4:$E$1011,2,FALSE)</f>
        <v>単価</v>
      </c>
      <c r="D50" s="78" t="str">
        <f>VLOOKUP(B50,'ﾃﾞｰﾀ項目定義'!$A$4:$E$1011,3,FALSE)</f>
        <v>12V(3)</v>
      </c>
      <c r="E50" s="78" t="str">
        <f>VLOOKUP(B50,'ﾃﾞｰﾀ項目定義'!$A$4:$E$1011,4,FALSE)</f>
        <v>9</v>
      </c>
      <c r="F50" s="78">
        <v>2</v>
      </c>
      <c r="G50" s="78" t="s">
        <v>303</v>
      </c>
      <c r="H50" s="78"/>
      <c r="I50" s="67" t="str">
        <f>IF(VLOOKUP(B50,'ﾃﾞｰﾀ項目定義'!$A$4:$E$1011,5,FALSE)=0,"",VLOOKUP(B50,'ﾃﾞｰﾀ項目定義'!$A$4:$E$1011,5,FALSE))</f>
        <v>製品個別仕切価格</v>
      </c>
    </row>
    <row r="51" spans="1:9" ht="13.5" customHeight="1">
      <c r="A51" s="89">
        <f t="shared" si="0"/>
        <v>46</v>
      </c>
      <c r="B51" s="77">
        <v>27045</v>
      </c>
      <c r="C51" s="77" t="str">
        <f>VLOOKUP(B51,'ﾃﾞｰﾀ項目定義'!$A$4:$E$1011,2,FALSE)</f>
        <v>単価印字区分</v>
      </c>
      <c r="D51" s="78">
        <f>VLOOKUP(B51,'ﾃﾞｰﾀ項目定義'!$A$4:$E$1011,3,FALSE)</f>
        <v>1</v>
      </c>
      <c r="E51" s="78" t="str">
        <f>VLOOKUP(B51,'ﾃﾞｰﾀ項目定義'!$A$4:$E$1011,4,FALSE)</f>
        <v>X</v>
      </c>
      <c r="F51" s="78"/>
      <c r="G51" s="78" t="s">
        <v>303</v>
      </c>
      <c r="H51" s="78"/>
      <c r="I51" s="67" t="str">
        <f>IF(VLOOKUP(B51,'ﾃﾞｰﾀ項目定義'!$A$4:$E$1011,5,FALSE)=0,"",VLOOKUP(B51,'ﾃﾞｰﾀ項目定義'!$A$4:$E$1011,5,FALSE))</f>
        <v>0:単価印字可､1:印字不可(納品書内)</v>
      </c>
    </row>
    <row r="52" spans="1:9" ht="13.5" customHeight="1">
      <c r="A52" s="89">
        <f t="shared" si="0"/>
        <v>47</v>
      </c>
      <c r="B52" s="77">
        <v>27046</v>
      </c>
      <c r="C52" s="77" t="str">
        <f>VLOOKUP(B52,'ﾃﾞｰﾀ項目定義'!$A$4:$E$1011,2,FALSE)</f>
        <v>直納先単価</v>
      </c>
      <c r="D52" s="78" t="str">
        <f>VLOOKUP(B52,'ﾃﾞｰﾀ項目定義'!$A$4:$E$1011,3,FALSE)</f>
        <v>12V(3)</v>
      </c>
      <c r="E52" s="78" t="str">
        <f>VLOOKUP(B52,'ﾃﾞｰﾀ項目定義'!$A$4:$E$1011,4,FALSE)</f>
        <v>9</v>
      </c>
      <c r="F52" s="78"/>
      <c r="G52" s="78" t="s">
        <v>303</v>
      </c>
      <c r="H52" s="78"/>
      <c r="I52" s="67" t="str">
        <f>IF(VLOOKUP(B52,'ﾃﾞｰﾀ項目定義'!$A$4:$E$1011,5,FALSE)=0,"",VLOOKUP(B52,'ﾃﾞｰﾀ項目定義'!$A$4:$E$1011,5,FALSE))</f>
        <v>直納先売り単価</v>
      </c>
    </row>
    <row r="53" spans="1:9" ht="13.5" customHeight="1">
      <c r="A53" s="89">
        <f t="shared" si="0"/>
        <v>48</v>
      </c>
      <c r="B53" s="77">
        <v>27047</v>
      </c>
      <c r="C53" s="77" t="str">
        <f>VLOOKUP(B53,'ﾃﾞｰﾀ項目定義'!$A$4:$E$1011,2,FALSE)</f>
        <v>直納先単価印字区分</v>
      </c>
      <c r="D53" s="78">
        <f>VLOOKUP(B53,'ﾃﾞｰﾀ項目定義'!$A$4:$E$1011,3,FALSE)</f>
        <v>1</v>
      </c>
      <c r="E53" s="78" t="str">
        <f>VLOOKUP(B53,'ﾃﾞｰﾀ項目定義'!$A$4:$E$1011,4,FALSE)</f>
        <v>X</v>
      </c>
      <c r="F53" s="78"/>
      <c r="G53" s="78" t="s">
        <v>303</v>
      </c>
      <c r="H53" s="78"/>
      <c r="I53" s="67" t="str">
        <f>IF(VLOOKUP(B53,'ﾃﾞｰﾀ項目定義'!$A$4:$E$1011,5,FALSE)=0,"",VLOOKUP(B53,'ﾃﾞｰﾀ項目定義'!$A$4:$E$1011,5,FALSE))</f>
        <v>0:直納単価印字可､1:印字不可</v>
      </c>
    </row>
    <row r="54" spans="1:9" ht="13.5" customHeight="1">
      <c r="A54" s="89">
        <f t="shared" si="0"/>
        <v>49</v>
      </c>
      <c r="B54" s="77">
        <v>27048</v>
      </c>
      <c r="C54" s="77" t="str">
        <f>VLOOKUP(B54,'ﾃﾞｰﾀ項目定義'!$A$4:$E$1011,2,FALSE)</f>
        <v>注文数量</v>
      </c>
      <c r="D54" s="78">
        <f>VLOOKUP(B54,'ﾃﾞｰﾀ項目定義'!$A$4:$E$1011,3,FALSE)</f>
        <v>9</v>
      </c>
      <c r="E54" s="78" t="str">
        <f>VLOOKUP(B54,'ﾃﾞｰﾀ項目定義'!$A$4:$E$1011,4,FALSE)</f>
        <v>9</v>
      </c>
      <c r="F54" s="78">
        <v>3</v>
      </c>
      <c r="G54" s="78" t="s">
        <v>303</v>
      </c>
      <c r="H54" s="78"/>
      <c r="I54" s="67" t="str">
        <f>IF(VLOOKUP(B54,'ﾃﾞｰﾀ項目定義'!$A$4:$E$1011,5,FALSE)=0,"",VLOOKUP(B54,'ﾃﾞｰﾀ項目定義'!$A$4:$E$1011,5,FALSE))</f>
        <v>受発注数量</v>
      </c>
    </row>
    <row r="55" spans="1:9" ht="13.5">
      <c r="A55" s="89">
        <f t="shared" si="0"/>
        <v>50</v>
      </c>
      <c r="B55" s="77">
        <v>27333</v>
      </c>
      <c r="C55" s="77" t="str">
        <f>VLOOKUP(B55,'ﾃﾞｰﾀ項目定義'!$A$4:$E$1011,2,FALSE)</f>
        <v>明細金額</v>
      </c>
      <c r="D55" s="78">
        <f>VLOOKUP(B55,'ﾃﾞｰﾀ項目定義'!$A$4:$E$1011,3,FALSE)</f>
        <v>13</v>
      </c>
      <c r="E55" s="78">
        <f>VLOOKUP(B55,'ﾃﾞｰﾀ項目定義'!$A$4:$E$1011,4,FALSE)</f>
        <v>9</v>
      </c>
      <c r="F55" s="78"/>
      <c r="G55" s="78" t="s">
        <v>303</v>
      </c>
      <c r="H55" s="78"/>
      <c r="I55" s="67" t="str">
        <f>IF(VLOOKUP(B55,'ﾃﾞｰﾀ項目定義'!$A$4:$E$1011,5,FALSE)=0,"",VLOOKUP(B55,'ﾃﾞｰﾀ項目定義'!$A$4:$E$1011,5,FALSE))</f>
        <v>明細１行毎の金額</v>
      </c>
    </row>
    <row r="56" spans="1:9" ht="13.5" customHeight="1">
      <c r="A56" s="89">
        <f t="shared" si="0"/>
        <v>51</v>
      </c>
      <c r="B56" s="77">
        <v>27057</v>
      </c>
      <c r="C56" s="77" t="str">
        <f>VLOOKUP(B56,'ﾃﾞｰﾀ項目定義'!$A$4:$E$1011,2,FALSE)</f>
        <v>分納区分</v>
      </c>
      <c r="D56" s="78" t="str">
        <f>VLOOKUP(B56,'ﾃﾞｰﾀ項目定義'!$A$4:$E$1011,3,FALSE)</f>
        <v>1</v>
      </c>
      <c r="E56" s="78" t="str">
        <f>VLOOKUP(B56,'ﾃﾞｰﾀ項目定義'!$A$4:$E$1011,4,FALSE)</f>
        <v>X</v>
      </c>
      <c r="F56" s="78"/>
      <c r="G56" s="78" t="s">
        <v>303</v>
      </c>
      <c r="H56" s="78"/>
      <c r="I56" s="67" t="str">
        <f>IF(VLOOKUP(B56,'ﾃﾞｰﾀ項目定義'!$A$4:$E$1011,5,FALSE)=0,"",VLOOKUP(B56,'ﾃﾞｰﾀ項目定義'!$A$4:$E$1011,5,FALSE))</f>
        <v>1:分納､2:一括､3:その他(分納､一括共に可､等)</v>
      </c>
    </row>
    <row r="57" spans="1:9" ht="13.5" customHeight="1">
      <c r="A57" s="89">
        <f t="shared" si="0"/>
        <v>52</v>
      </c>
      <c r="B57" s="77">
        <v>27058</v>
      </c>
      <c r="C57" s="77" t="str">
        <f>VLOOKUP(B57,'ﾃﾞｰﾀ項目定義'!$A$4:$E$1011,2,FALSE)</f>
        <v>納入日区分</v>
      </c>
      <c r="D57" s="78">
        <f>VLOOKUP(B57,'ﾃﾞｰﾀ項目定義'!$A$4:$E$1011,3,FALSE)</f>
        <v>1</v>
      </c>
      <c r="E57" s="78" t="str">
        <f>VLOOKUP(B57,'ﾃﾞｰﾀ項目定義'!$A$4:$E$1011,4,FALSE)</f>
        <v>X</v>
      </c>
      <c r="F57" s="78"/>
      <c r="G57" s="78" t="s">
        <v>303</v>
      </c>
      <c r="H57" s="78"/>
      <c r="I57" s="67" t="str">
        <f>IF(VLOOKUP(B57,'ﾃﾞｰﾀ項目定義'!$A$4:$E$1011,5,FALSE)=0,"",VLOOKUP(B57,'ﾃﾞｰﾀ項目定義'!$A$4:$E$1011,5,FALSE))</f>
        <v>0:通常､1:指定､2:以前､3:以降､4:指定(頃)</v>
      </c>
    </row>
    <row r="58" spans="1:9" ht="13.5" customHeight="1">
      <c r="A58" s="89">
        <f t="shared" si="0"/>
        <v>53</v>
      </c>
      <c r="B58" s="77">
        <v>27059</v>
      </c>
      <c r="C58" s="77" t="str">
        <f>VLOOKUP(B58,'ﾃﾞｰﾀ項目定義'!$A$4:$E$1011,2,FALSE)</f>
        <v>納入指定日</v>
      </c>
      <c r="D58" s="78" t="str">
        <f>VLOOKUP(B58,'ﾃﾞｰﾀ項目定義'!$A$4:$E$1011,3,FALSE)</f>
        <v>8</v>
      </c>
      <c r="E58" s="78" t="str">
        <f>VLOOKUP(B58,'ﾃﾞｰﾀ項目定義'!$A$4:$E$1011,4,FALSE)</f>
        <v>Y</v>
      </c>
      <c r="F58" s="78"/>
      <c r="G58" s="78" t="s">
        <v>303</v>
      </c>
      <c r="H58" s="78"/>
      <c r="I58" s="67" t="str">
        <f>IF(VLOOKUP(B58,'ﾃﾞｰﾀ項目定義'!$A$4:$E$1011,5,FALSE)=0,"",VLOOKUP(B58,'ﾃﾞｰﾀ項目定義'!$A$4:$E$1011,5,FALSE))</f>
        <v>発注側が指定する納入日</v>
      </c>
    </row>
    <row r="59" spans="1:9" ht="13.5" customHeight="1">
      <c r="A59" s="89">
        <f t="shared" si="0"/>
        <v>54</v>
      </c>
      <c r="B59" s="77">
        <v>27060</v>
      </c>
      <c r="C59" s="77" t="str">
        <f>VLOOKUP(B59,'ﾃﾞｰﾀ項目定義'!$A$4:$E$1011,2,FALSE)</f>
        <v>納入指定時刻（FROM）</v>
      </c>
      <c r="D59" s="78">
        <f>VLOOKUP(B59,'ﾃﾞｰﾀ項目定義'!$A$4:$E$1011,3,FALSE)</f>
        <v>4</v>
      </c>
      <c r="E59" s="78">
        <f>VLOOKUP(B59,'ﾃﾞｰﾀ項目定義'!$A$4:$E$1011,4,FALSE)</f>
        <v>9</v>
      </c>
      <c r="F59" s="78"/>
      <c r="G59" s="78" t="s">
        <v>303</v>
      </c>
      <c r="H59" s="78"/>
      <c r="I59" s="67" t="str">
        <f>IF(VLOOKUP(B59,'ﾃﾞｰﾀ項目定義'!$A$4:$E$1011,5,FALSE)=0,"",VLOOKUP(B59,'ﾃﾞｰﾀ項目定義'!$A$4:$E$1011,5,FALSE))</f>
        <v>納入指定時刻FROM （HHMM）</v>
      </c>
    </row>
    <row r="60" spans="1:9" ht="13.5" customHeight="1">
      <c r="A60" s="89">
        <f t="shared" si="0"/>
        <v>55</v>
      </c>
      <c r="B60" s="77">
        <v>27061</v>
      </c>
      <c r="C60" s="77" t="str">
        <f>VLOOKUP(B60,'ﾃﾞｰﾀ項目定義'!$A$4:$E$1011,2,FALSE)</f>
        <v>納入指定時刻（TO）</v>
      </c>
      <c r="D60" s="78">
        <f>VLOOKUP(B60,'ﾃﾞｰﾀ項目定義'!$A$4:$E$1011,3,FALSE)</f>
        <v>4</v>
      </c>
      <c r="E60" s="78">
        <f>VLOOKUP(B60,'ﾃﾞｰﾀ項目定義'!$A$4:$E$1011,4,FALSE)</f>
        <v>9</v>
      </c>
      <c r="F60" s="78"/>
      <c r="G60" s="78" t="s">
        <v>303</v>
      </c>
      <c r="H60" s="78"/>
      <c r="I60" s="67" t="str">
        <f>IF(VLOOKUP(B60,'ﾃﾞｰﾀ項目定義'!$A$4:$E$1011,5,FALSE)=0,"",VLOOKUP(B60,'ﾃﾞｰﾀ項目定義'!$A$4:$E$1011,5,FALSE))</f>
        <v>納入指定時刻TO （HHMM）</v>
      </c>
    </row>
    <row r="61" spans="1:9" ht="13.5" customHeight="1">
      <c r="A61" s="89">
        <f t="shared" si="0"/>
        <v>56</v>
      </c>
      <c r="B61" s="77">
        <v>27062</v>
      </c>
      <c r="C61" s="77" t="str">
        <f>VLOOKUP(B61,'ﾃﾞｰﾀ項目定義'!$A$4:$E$1011,2,FALSE)</f>
        <v>直納区分</v>
      </c>
      <c r="D61" s="78" t="str">
        <f>VLOOKUP(B61,'ﾃﾞｰﾀ項目定義'!$A$4:$E$1011,3,FALSE)</f>
        <v>1</v>
      </c>
      <c r="E61" s="78" t="str">
        <f>VLOOKUP(B61,'ﾃﾞｰﾀ項目定義'!$A$4:$E$1011,4,FALSE)</f>
        <v>X</v>
      </c>
      <c r="F61" s="78"/>
      <c r="G61" s="78" t="s">
        <v>303</v>
      </c>
      <c r="H61" s="78"/>
      <c r="I61" s="67" t="str">
        <f>IF(VLOOKUP(B61,'ﾃﾞｰﾀ項目定義'!$A$4:$E$1011,5,FALSE)=0,"",VLOOKUP(B61,'ﾃﾞｰﾀ項目定義'!$A$4:$E$1011,5,FALSE))</f>
        <v>1:通常､2:直納(納入先へ)</v>
      </c>
    </row>
    <row r="62" spans="1:9" ht="13.5" customHeight="1">
      <c r="A62" s="89">
        <f t="shared" si="0"/>
        <v>57</v>
      </c>
      <c r="B62" s="77">
        <v>27063</v>
      </c>
      <c r="C62" s="77" t="str">
        <f>VLOOKUP(B62,'ﾃﾞｰﾀ項目定義'!$A$4:$E$1011,2,FALSE)</f>
        <v>受渡場所ｺｰﾄﾞ</v>
      </c>
      <c r="D62" s="78">
        <f>VLOOKUP(B62,'ﾃﾞｰﾀ項目定義'!$A$4:$E$1011,3,FALSE)</f>
        <v>20</v>
      </c>
      <c r="E62" s="78" t="str">
        <f>VLOOKUP(B62,'ﾃﾞｰﾀ項目定義'!$A$4:$E$1011,4,FALSE)</f>
        <v>X</v>
      </c>
      <c r="F62" s="78"/>
      <c r="G62" s="78" t="s">
        <v>303</v>
      </c>
      <c r="H62" s="78"/>
      <c r="I62" s="67" t="str">
        <f>IF(VLOOKUP(B62,'ﾃﾞｰﾀ項目定義'!$A$4:$E$1011,5,FALSE)=0,"",VLOOKUP(B62,'ﾃﾞｰﾀ項目定義'!$A$4:$E$1011,5,FALSE))</f>
        <v>二者間で取引上使用されている受渡場所を表すｺｰﾄﾞ</v>
      </c>
    </row>
    <row r="63" spans="1:9" ht="13.5" customHeight="1">
      <c r="A63" s="89">
        <f t="shared" si="0"/>
        <v>58</v>
      </c>
      <c r="B63" s="77">
        <v>27372</v>
      </c>
      <c r="C63" s="77" t="str">
        <f>VLOOKUP(B63,'ﾃﾞｰﾀ項目定義'!$A$4:$E$1011,2,FALSE)</f>
        <v>受渡場所名(半角)</v>
      </c>
      <c r="D63" s="78">
        <f>VLOOKUP(B63,'ﾃﾞｰﾀ項目定義'!$A$4:$E$1011,3,FALSE)</f>
        <v>20</v>
      </c>
      <c r="E63" s="78" t="str">
        <f>VLOOKUP(B63,'ﾃﾞｰﾀ項目定義'!$A$4:$E$1011,4,FALSE)</f>
        <v>X</v>
      </c>
      <c r="F63" s="78"/>
      <c r="G63" s="78" t="s">
        <v>303</v>
      </c>
      <c r="H63" s="78"/>
      <c r="I63" s="67" t="str">
        <f>IF(VLOOKUP(B63,'ﾃﾞｰﾀ項目定義'!$A$4:$E$1011,5,FALSE)=0,"",VLOOKUP(B63,'ﾃﾞｰﾀ項目定義'!$A$4:$E$1011,5,FALSE))</f>
        <v>受渡場所を表す名称</v>
      </c>
    </row>
    <row r="64" spans="1:9" ht="13.5" customHeight="1">
      <c r="A64" s="89">
        <f t="shared" si="0"/>
        <v>59</v>
      </c>
      <c r="B64" s="77">
        <v>27373</v>
      </c>
      <c r="C64" s="77" t="str">
        <f>VLOOKUP(B64,'ﾃﾞｰﾀ項目定義'!$A$4:$E$1011,2,FALSE)</f>
        <v>受渡場所名(全角)</v>
      </c>
      <c r="D64" s="78">
        <f>VLOOKUP(B64,'ﾃﾞｰﾀ項目定義'!$A$4:$E$1011,3,FALSE)</f>
        <v>40</v>
      </c>
      <c r="E64" s="78" t="str">
        <f>VLOOKUP(B64,'ﾃﾞｰﾀ項目定義'!$A$4:$E$1011,4,FALSE)</f>
        <v>K</v>
      </c>
      <c r="F64" s="78"/>
      <c r="G64" s="78" t="s">
        <v>303</v>
      </c>
      <c r="H64" s="78"/>
      <c r="I64" s="67" t="str">
        <f>IF(VLOOKUP(B64,'ﾃﾞｰﾀ項目定義'!$A$4:$E$1011,5,FALSE)=0,"",VLOOKUP(B64,'ﾃﾞｰﾀ項目定義'!$A$4:$E$1011,5,FALSE))</f>
        <v>受渡場所を表す名称</v>
      </c>
    </row>
    <row r="65" spans="1:9" ht="13.5" customHeight="1">
      <c r="A65" s="89">
        <f>A64+1</f>
        <v>60</v>
      </c>
      <c r="B65" s="77">
        <v>27374</v>
      </c>
      <c r="C65" s="77" t="str">
        <f>VLOOKUP(B65,'ﾃﾞｰﾀ項目定義'!$A$4:$E$1011,2,FALSE)</f>
        <v>市町村ｺｰﾄﾞ</v>
      </c>
      <c r="D65" s="78">
        <f>VLOOKUP(B65,'ﾃﾞｰﾀ項目定義'!$A$4:$E$1011,3,FALSE)</f>
        <v>7</v>
      </c>
      <c r="E65" s="78" t="str">
        <f>VLOOKUP(B65,'ﾃﾞｰﾀ項目定義'!$A$4:$E$1011,4,FALSE)</f>
        <v>X</v>
      </c>
      <c r="F65" s="78"/>
      <c r="G65" s="78" t="s">
        <v>303</v>
      </c>
      <c r="H65" s="78"/>
      <c r="I65" s="67" t="str">
        <f>IF(VLOOKUP(B65,'ﾃﾞｰﾀ項目定義'!$A$4:$E$1011,5,FALSE)=0,"",VLOOKUP(B65,'ﾃﾞｰﾀ項目定義'!$A$4:$E$1011,5,FALSE))</f>
        <v>二者間で取引上使用されている市町村ｺｰﾄﾞ</v>
      </c>
    </row>
    <row r="66" spans="1:9" ht="13.5" customHeight="1">
      <c r="A66" s="89">
        <f>A65+1</f>
        <v>61</v>
      </c>
      <c r="B66" s="77">
        <v>27064</v>
      </c>
      <c r="C66" s="77" t="str">
        <f>VLOOKUP(B66,'ﾃﾞｰﾀ項目定義'!$A$4:$E$1011,2,FALSE)</f>
        <v>納入先ｺｰﾄﾞ</v>
      </c>
      <c r="D66" s="78">
        <f>VLOOKUP(B66,'ﾃﾞｰﾀ項目定義'!$A$4:$E$1011,3,FALSE)</f>
        <v>12</v>
      </c>
      <c r="E66" s="78" t="str">
        <f>VLOOKUP(B66,'ﾃﾞｰﾀ項目定義'!$A$4:$E$1011,4,FALSE)</f>
        <v>X</v>
      </c>
      <c r="F66" s="78"/>
      <c r="G66" s="78" t="s">
        <v>303</v>
      </c>
      <c r="H66" s="78"/>
      <c r="I66" s="67" t="str">
        <f>IF(VLOOKUP(B66,'ﾃﾞｰﾀ項目定義'!$A$4:$E$1011,5,FALSE)=0,"",VLOOKUP(B66,'ﾃﾞｰﾀ項目定義'!$A$4:$E$1011,5,FALSE))</f>
        <v>二者間で取引上使用されている納入先を表すｺｰﾄﾞ</v>
      </c>
    </row>
    <row r="67" spans="1:9" ht="13.5" customHeight="1">
      <c r="A67" s="89">
        <f t="shared" si="0"/>
        <v>62</v>
      </c>
      <c r="B67" s="77">
        <v>27065</v>
      </c>
      <c r="C67" s="77" t="str">
        <f>VLOOKUP(B67,'ﾃﾞｰﾀ項目定義'!$A$4:$E$1011,2,FALSE)</f>
        <v>納入先郵便番号</v>
      </c>
      <c r="D67" s="78" t="str">
        <f>VLOOKUP(B67,'ﾃﾞｰﾀ項目定義'!$A$4:$E$1011,3,FALSE)</f>
        <v>7</v>
      </c>
      <c r="E67" s="78" t="str">
        <f>VLOOKUP(B67,'ﾃﾞｰﾀ項目定義'!$A$4:$E$1011,4,FALSE)</f>
        <v>X</v>
      </c>
      <c r="F67" s="78"/>
      <c r="G67" s="78" t="s">
        <v>303</v>
      </c>
      <c r="H67" s="78"/>
      <c r="I67" s="67" t="str">
        <f>IF(VLOOKUP(B67,'ﾃﾞｰﾀ項目定義'!$A$4:$E$1011,5,FALSE)=0,"",VLOOKUP(B67,'ﾃﾞｰﾀ項目定義'!$A$4:$E$1011,5,FALSE))</f>
        <v>(桁数はJTRNに準拠)</v>
      </c>
    </row>
    <row r="68" spans="1:9" ht="13.5" customHeight="1">
      <c r="A68" s="89">
        <f t="shared" si="0"/>
        <v>63</v>
      </c>
      <c r="B68" s="77">
        <v>27066</v>
      </c>
      <c r="C68" s="77" t="str">
        <f>VLOOKUP(B68,'ﾃﾞｰﾀ項目定義'!$A$4:$E$1011,2,FALSE)</f>
        <v>納入先名称(半角）</v>
      </c>
      <c r="D68" s="78">
        <f>VLOOKUP(B68,'ﾃﾞｰﾀ項目定義'!$A$4:$E$1011,3,FALSE)</f>
        <v>100</v>
      </c>
      <c r="E68" s="78" t="str">
        <f>VLOOKUP(B68,'ﾃﾞｰﾀ項目定義'!$A$4:$E$1011,4,FALSE)</f>
        <v>X</v>
      </c>
      <c r="F68" s="78"/>
      <c r="G68" s="78" t="s">
        <v>303</v>
      </c>
      <c r="H68" s="78"/>
      <c r="I68" s="67" t="str">
        <f>IF(VLOOKUP(B68,'ﾃﾞｰﾀ項目定義'!$A$4:$E$1011,5,FALSE)=0,"",VLOOKUP(B68,'ﾃﾞｰﾀ項目定義'!$A$4:$E$1011,5,FALSE))</f>
        <v>(桁数はJTRNに準拠)</v>
      </c>
    </row>
    <row r="69" spans="1:9" ht="13.5" customHeight="1">
      <c r="A69" s="89">
        <f t="shared" si="0"/>
        <v>64</v>
      </c>
      <c r="B69" s="77">
        <v>27067</v>
      </c>
      <c r="C69" s="77" t="str">
        <f>VLOOKUP(B69,'ﾃﾞｰﾀ項目定義'!$A$4:$E$1011,2,FALSE)</f>
        <v>納入先名称（全角）</v>
      </c>
      <c r="D69" s="78">
        <f>VLOOKUP(B69,'ﾃﾞｰﾀ項目定義'!$A$4:$E$1011,3,FALSE)</f>
        <v>100</v>
      </c>
      <c r="E69" s="78" t="str">
        <f>VLOOKUP(B69,'ﾃﾞｰﾀ項目定義'!$A$4:$E$1011,4,FALSE)</f>
        <v>K</v>
      </c>
      <c r="F69" s="78"/>
      <c r="G69" s="78" t="s">
        <v>303</v>
      </c>
      <c r="H69" s="78"/>
      <c r="I69" s="67" t="str">
        <f>IF(VLOOKUP(B69,'ﾃﾞｰﾀ項目定義'!$A$4:$E$1011,5,FALSE)=0,"",VLOOKUP(B69,'ﾃﾞｰﾀ項目定義'!$A$4:$E$1011,5,FALSE))</f>
        <v>(桁数はJTRNに準拠)</v>
      </c>
    </row>
    <row r="70" spans="1:9" ht="13.5" customHeight="1">
      <c r="A70" s="89">
        <f t="shared" si="0"/>
        <v>65</v>
      </c>
      <c r="B70" s="77">
        <v>27068</v>
      </c>
      <c r="C70" s="77" t="str">
        <f>VLOOKUP(B70,'ﾃﾞｰﾀ項目定義'!$A$4:$E$1011,2,FALSE)</f>
        <v>納入先部門名称(半角）</v>
      </c>
      <c r="D70" s="78">
        <f>VLOOKUP(B70,'ﾃﾞｰﾀ項目定義'!$A$4:$E$1011,3,FALSE)</f>
        <v>50</v>
      </c>
      <c r="E70" s="78" t="str">
        <f>VLOOKUP(B70,'ﾃﾞｰﾀ項目定義'!$A$4:$E$1011,4,FALSE)</f>
        <v>X</v>
      </c>
      <c r="F70" s="78"/>
      <c r="G70" s="78" t="s">
        <v>303</v>
      </c>
      <c r="H70" s="78"/>
      <c r="I70" s="67" t="str">
        <f>IF(VLOOKUP(B70,'ﾃﾞｰﾀ項目定義'!$A$4:$E$1011,5,FALSE)=0,"",VLOOKUP(B70,'ﾃﾞｰﾀ項目定義'!$A$4:$E$1011,5,FALSE))</f>
        <v>(桁数はJTRNに準拠)</v>
      </c>
    </row>
    <row r="71" spans="1:9" ht="13.5" customHeight="1">
      <c r="A71" s="89">
        <f t="shared" si="0"/>
        <v>66</v>
      </c>
      <c r="B71" s="77">
        <v>27069</v>
      </c>
      <c r="C71" s="77" t="str">
        <f>VLOOKUP(B71,'ﾃﾞｰﾀ項目定義'!$A$4:$E$1011,2,FALSE)</f>
        <v>納入先部門名称（全角）</v>
      </c>
      <c r="D71" s="78">
        <f>VLOOKUP(B71,'ﾃﾞｰﾀ項目定義'!$A$4:$E$1011,3,FALSE)</f>
        <v>50</v>
      </c>
      <c r="E71" s="78" t="str">
        <f>VLOOKUP(B71,'ﾃﾞｰﾀ項目定義'!$A$4:$E$1011,4,FALSE)</f>
        <v>K</v>
      </c>
      <c r="F71" s="78"/>
      <c r="G71" s="78" t="s">
        <v>303</v>
      </c>
      <c r="H71" s="78"/>
      <c r="I71" s="67" t="str">
        <f>IF(VLOOKUP(B71,'ﾃﾞｰﾀ項目定義'!$A$4:$E$1011,5,FALSE)=0,"",VLOOKUP(B71,'ﾃﾞｰﾀ項目定義'!$A$4:$E$1011,5,FALSE))</f>
        <v>(桁数はJTRNに準拠)</v>
      </c>
    </row>
    <row r="72" spans="1:9" ht="13.5">
      <c r="A72" s="89">
        <f t="shared" si="0"/>
        <v>67</v>
      </c>
      <c r="B72" s="77">
        <v>27070</v>
      </c>
      <c r="C72" s="77" t="str">
        <f>VLOOKUP(B72,'ﾃﾞｰﾀ項目定義'!$A$4:$E$1011,2,FALSE)</f>
        <v>納入先住所(半角）</v>
      </c>
      <c r="D72" s="78">
        <f>VLOOKUP(B72,'ﾃﾞｰﾀ項目定義'!$A$4:$E$1011,3,FALSE)</f>
        <v>180</v>
      </c>
      <c r="E72" s="78" t="str">
        <f>VLOOKUP(B72,'ﾃﾞｰﾀ項目定義'!$A$4:$E$1011,4,FALSE)</f>
        <v>X</v>
      </c>
      <c r="F72" s="78"/>
      <c r="G72" s="78" t="s">
        <v>303</v>
      </c>
      <c r="H72" s="78"/>
      <c r="I72" s="67" t="str">
        <f>IF(VLOOKUP(B72,'ﾃﾞｰﾀ項目定義'!$A$4:$E$1011,5,FALSE)=0,"",VLOOKUP(B72,'ﾃﾞｰﾀ項目定義'!$A$4:$E$1011,5,FALSE))</f>
        <v>(桁数はJTRNに準拠)</v>
      </c>
    </row>
    <row r="73" spans="1:9" ht="13.5">
      <c r="A73" s="89">
        <f t="shared" si="0"/>
        <v>68</v>
      </c>
      <c r="B73" s="77">
        <v>27071</v>
      </c>
      <c r="C73" s="77" t="str">
        <f>VLOOKUP(B73,'ﾃﾞｰﾀ項目定義'!$A$4:$E$1011,2,FALSE)</f>
        <v>納入先住所（全角）</v>
      </c>
      <c r="D73" s="78">
        <f>VLOOKUP(B73,'ﾃﾞｰﾀ項目定義'!$A$4:$E$1011,3,FALSE)</f>
        <v>180</v>
      </c>
      <c r="E73" s="78" t="str">
        <f>VLOOKUP(B73,'ﾃﾞｰﾀ項目定義'!$A$4:$E$1011,4,FALSE)</f>
        <v>K</v>
      </c>
      <c r="F73" s="78"/>
      <c r="G73" s="78" t="s">
        <v>303</v>
      </c>
      <c r="H73" s="78"/>
      <c r="I73" s="67" t="str">
        <f>IF(VLOOKUP(B73,'ﾃﾞｰﾀ項目定義'!$A$4:$E$1011,5,FALSE)=0,"",VLOOKUP(B73,'ﾃﾞｰﾀ項目定義'!$A$4:$E$1011,5,FALSE))</f>
        <v>(桁数はJTRNに準拠)</v>
      </c>
    </row>
    <row r="74" spans="1:9" ht="13.5">
      <c r="A74" s="89">
        <f t="shared" si="0"/>
        <v>69</v>
      </c>
      <c r="B74" s="77">
        <v>27072</v>
      </c>
      <c r="C74" s="77" t="str">
        <f>VLOOKUP(B74,'ﾃﾞｰﾀ項目定義'!$A$4:$E$1011,2,FALSE)</f>
        <v>納入先電話番号</v>
      </c>
      <c r="D74" s="78">
        <f>VLOOKUP(B74,'ﾃﾞｰﾀ項目定義'!$A$4:$E$1011,3,FALSE)</f>
        <v>15</v>
      </c>
      <c r="E74" s="78" t="str">
        <f>VLOOKUP(B74,'ﾃﾞｰﾀ項目定義'!$A$4:$E$1011,4,FALSE)</f>
        <v>X</v>
      </c>
      <c r="F74" s="78"/>
      <c r="G74" s="78" t="s">
        <v>303</v>
      </c>
      <c r="H74" s="78"/>
      <c r="I74" s="67" t="str">
        <f>IF(VLOOKUP(B74,'ﾃﾞｰﾀ項目定義'!$A$4:$E$1011,5,FALSE)=0,"",VLOOKUP(B74,'ﾃﾞｰﾀ項目定義'!$A$4:$E$1011,5,FALSE))</f>
        <v>「－」、「（ ）」の使用は二社間で取決めを行う</v>
      </c>
    </row>
    <row r="75" spans="1:9" ht="13.5">
      <c r="A75" s="89">
        <f t="shared" si="0"/>
        <v>70</v>
      </c>
      <c r="B75" s="77">
        <v>27073</v>
      </c>
      <c r="C75" s="77" t="str">
        <f>VLOOKUP(B75,'ﾃﾞｰﾀ項目定義'!$A$4:$E$1011,2,FALSE)</f>
        <v>納入先FAX番号</v>
      </c>
      <c r="D75" s="78">
        <f>VLOOKUP(B75,'ﾃﾞｰﾀ項目定義'!$A$4:$E$1011,3,FALSE)</f>
        <v>15</v>
      </c>
      <c r="E75" s="78" t="str">
        <f>VLOOKUP(B75,'ﾃﾞｰﾀ項目定義'!$A$4:$E$1011,4,FALSE)</f>
        <v>X</v>
      </c>
      <c r="F75" s="78"/>
      <c r="G75" s="78" t="s">
        <v>303</v>
      </c>
      <c r="H75" s="78"/>
      <c r="I75" s="67" t="str">
        <f>IF(VLOOKUP(B75,'ﾃﾞｰﾀ項目定義'!$A$4:$E$1011,5,FALSE)=0,"",VLOOKUP(B75,'ﾃﾞｰﾀ項目定義'!$A$4:$E$1011,5,FALSE))</f>
        <v>「－」、「（ ）」の使用は二社間で取決めを行う</v>
      </c>
    </row>
    <row r="76" spans="1:9" ht="13.5">
      <c r="A76" s="89">
        <f t="shared" si="0"/>
        <v>71</v>
      </c>
      <c r="B76" s="86">
        <v>27300</v>
      </c>
      <c r="C76" s="77" t="str">
        <f>VLOOKUP(B76,'ﾃﾞｰﾀ項目定義'!$A$4:$E$1011,2,FALSE)</f>
        <v>荷主担当者(半角）</v>
      </c>
      <c r="D76" s="78">
        <f>VLOOKUP(B76,'ﾃﾞｰﾀ項目定義'!$A$4:$E$1011,3,FALSE)</f>
        <v>12</v>
      </c>
      <c r="E76" s="78" t="str">
        <f>VLOOKUP(B76,'ﾃﾞｰﾀ項目定義'!$A$4:$E$1011,4,FALSE)</f>
        <v>X</v>
      </c>
      <c r="F76" s="77"/>
      <c r="G76" s="78" t="s">
        <v>303</v>
      </c>
      <c r="H76" s="78"/>
      <c r="I76" s="67" t="str">
        <f>IF(VLOOKUP(B76,'ﾃﾞｰﾀ項目定義'!$A$4:$E$1011,5,FALSE)=0,"",VLOOKUP(B76,'ﾃﾞｰﾀ項目定義'!$A$4:$E$1011,5,FALSE))</f>
        <v>受注側にて発行される納品書上の荷元担当者(ｶﾅ名称 or ｺ-ﾄﾞ)</v>
      </c>
    </row>
    <row r="77" spans="1:9" ht="13.5">
      <c r="A77" s="89">
        <f t="shared" si="0"/>
        <v>72</v>
      </c>
      <c r="B77" s="86">
        <v>27301</v>
      </c>
      <c r="C77" s="77" t="str">
        <f>VLOOKUP(B77,'ﾃﾞｰﾀ項目定義'!$A$4:$E$1011,2,FALSE)</f>
        <v>荷主担当者(漢字）</v>
      </c>
      <c r="D77" s="78">
        <f>VLOOKUP(B77,'ﾃﾞｰﾀ項目定義'!$A$4:$E$1011,3,FALSE)</f>
        <v>24</v>
      </c>
      <c r="E77" s="78" t="str">
        <f>VLOOKUP(B77,'ﾃﾞｰﾀ項目定義'!$A$4:$E$1011,4,FALSE)</f>
        <v>K</v>
      </c>
      <c r="F77" s="77"/>
      <c r="G77" s="78" t="s">
        <v>303</v>
      </c>
      <c r="H77" s="78"/>
      <c r="I77" s="67" t="str">
        <f>IF(VLOOKUP(B77,'ﾃﾞｰﾀ項目定義'!$A$4:$E$1011,5,FALSE)=0,"",VLOOKUP(B77,'ﾃﾞｰﾀ項目定義'!$A$4:$E$1011,5,FALSE))</f>
        <v>受注側にて発行される納品書上の荷元担当者(漢字名称)</v>
      </c>
    </row>
    <row r="78" spans="1:9" ht="13.5">
      <c r="A78" s="89">
        <f t="shared" si="0"/>
        <v>73</v>
      </c>
      <c r="B78" s="86">
        <v>27302</v>
      </c>
      <c r="C78" s="77" t="str">
        <f>VLOOKUP(B78,'ﾃﾞｰﾀ項目定義'!$A$4:$E$1011,2,FALSE)</f>
        <v>荷受担当者(半角）</v>
      </c>
      <c r="D78" s="78">
        <f>VLOOKUP(B78,'ﾃﾞｰﾀ項目定義'!$A$4:$E$1011,3,FALSE)</f>
        <v>12</v>
      </c>
      <c r="E78" s="78" t="str">
        <f>VLOOKUP(B78,'ﾃﾞｰﾀ項目定義'!$A$4:$E$1011,4,FALSE)</f>
        <v>X</v>
      </c>
      <c r="F78" s="77"/>
      <c r="G78" s="78" t="s">
        <v>303</v>
      </c>
      <c r="H78" s="78"/>
      <c r="I78" s="67" t="str">
        <f>IF(VLOOKUP(B78,'ﾃﾞｰﾀ項目定義'!$A$4:$E$1011,5,FALSE)=0,"",VLOOKUP(B78,'ﾃﾞｰﾀ項目定義'!$A$4:$E$1011,5,FALSE))</f>
        <v>発注側の荷受担当者(ｶﾅ名称 or ｺ-ﾄﾞ)</v>
      </c>
    </row>
    <row r="79" spans="1:9" ht="13.5">
      <c r="A79" s="89">
        <f t="shared" si="0"/>
        <v>74</v>
      </c>
      <c r="B79" s="86">
        <v>27303</v>
      </c>
      <c r="C79" s="77" t="str">
        <f>VLOOKUP(B79,'ﾃﾞｰﾀ項目定義'!$A$4:$E$1011,2,FALSE)</f>
        <v>荷受担当者(漢字）</v>
      </c>
      <c r="D79" s="78">
        <f>VLOOKUP(B79,'ﾃﾞｰﾀ項目定義'!$A$4:$E$1011,3,FALSE)</f>
        <v>24</v>
      </c>
      <c r="E79" s="78" t="str">
        <f>VLOOKUP(B79,'ﾃﾞｰﾀ項目定義'!$A$4:$E$1011,4,FALSE)</f>
        <v>K</v>
      </c>
      <c r="F79" s="77"/>
      <c r="G79" s="78" t="s">
        <v>303</v>
      </c>
      <c r="H79" s="78"/>
      <c r="I79" s="67" t="str">
        <f>IF(VLOOKUP(B79,'ﾃﾞｰﾀ項目定義'!$A$4:$E$1011,5,FALSE)=0,"",VLOOKUP(B79,'ﾃﾞｰﾀ項目定義'!$A$4:$E$1011,5,FALSE))</f>
        <v>発注側の荷受担当者(漢字名称)</v>
      </c>
    </row>
    <row r="80" spans="1:9" ht="27">
      <c r="A80" s="89">
        <f t="shared" si="0"/>
        <v>75</v>
      </c>
      <c r="B80" s="86">
        <v>27304</v>
      </c>
      <c r="C80" s="77" t="str">
        <f>VLOOKUP(B80,'ﾃﾞｰﾀ項目定義'!$A$4:$E$1011,2,FALSE)</f>
        <v>荷主ｺｰﾄﾞ</v>
      </c>
      <c r="D80" s="78">
        <f>VLOOKUP(B80,'ﾃﾞｰﾀ項目定義'!$A$4:$E$1011,3,FALSE)</f>
        <v>12</v>
      </c>
      <c r="E80" s="78" t="str">
        <f>VLOOKUP(B80,'ﾃﾞｰﾀ項目定義'!$A$4:$E$1011,4,FALSE)</f>
        <v>X</v>
      </c>
      <c r="F80" s="77"/>
      <c r="G80" s="78" t="s">
        <v>303</v>
      </c>
      <c r="H80" s="78"/>
      <c r="I80" s="67" t="str">
        <f>IF(VLOOKUP(B80,'ﾃﾞｰﾀ項目定義'!$A$4:$E$1011,5,FALSE)=0,"",VLOOKUP(B80,'ﾃﾞｰﾀ項目定義'!$A$4:$E$1011,5,FALSE))</f>
        <v>受注側にて発行される納品書上の荷元を示すコード
(二者間で取引上使用されているｺｰﾄﾞ)</v>
      </c>
    </row>
    <row r="81" spans="1:9" ht="13.5">
      <c r="A81" s="89">
        <f t="shared" si="0"/>
        <v>76</v>
      </c>
      <c r="B81" s="86">
        <v>27305</v>
      </c>
      <c r="C81" s="77" t="str">
        <f>VLOOKUP(B81,'ﾃﾞｰﾀ項目定義'!$A$4:$E$1011,2,FALSE)</f>
        <v>荷主郵便番号</v>
      </c>
      <c r="D81" s="78" t="str">
        <f>VLOOKUP(B81,'ﾃﾞｰﾀ項目定義'!$A$4:$E$1011,3,FALSE)</f>
        <v>7</v>
      </c>
      <c r="E81" s="78" t="str">
        <f>VLOOKUP(B81,'ﾃﾞｰﾀ項目定義'!$A$4:$E$1011,4,FALSE)</f>
        <v>X</v>
      </c>
      <c r="F81" s="77"/>
      <c r="G81" s="78" t="s">
        <v>303</v>
      </c>
      <c r="H81" s="78"/>
      <c r="I81" s="67" t="str">
        <f>IF(VLOOKUP(B81,'ﾃﾞｰﾀ項目定義'!$A$4:$E$1011,5,FALSE)=0,"",VLOOKUP(B81,'ﾃﾞｰﾀ項目定義'!$A$4:$E$1011,5,FALSE))</f>
        <v>受注側にて発行される納品書上の荷元郵便番号</v>
      </c>
    </row>
    <row r="82" spans="1:9" ht="13.5">
      <c r="A82" s="89">
        <f t="shared" si="0"/>
        <v>77</v>
      </c>
      <c r="B82" s="86">
        <v>27306</v>
      </c>
      <c r="C82" s="77" t="str">
        <f>VLOOKUP(B82,'ﾃﾞｰﾀ項目定義'!$A$4:$E$1011,2,FALSE)</f>
        <v>荷主名称(半角）</v>
      </c>
      <c r="D82" s="78">
        <f>VLOOKUP(B82,'ﾃﾞｰﾀ項目定義'!$A$4:$E$1011,3,FALSE)</f>
        <v>100</v>
      </c>
      <c r="E82" s="78" t="str">
        <f>VLOOKUP(B82,'ﾃﾞｰﾀ項目定義'!$A$4:$E$1011,4,FALSE)</f>
        <v>X</v>
      </c>
      <c r="F82" s="77"/>
      <c r="G82" s="78" t="s">
        <v>303</v>
      </c>
      <c r="H82" s="78"/>
      <c r="I82" s="67" t="str">
        <f>IF(VLOOKUP(B82,'ﾃﾞｰﾀ項目定義'!$A$4:$E$1011,5,FALSE)=0,"",VLOOKUP(B82,'ﾃﾞｰﾀ項目定義'!$A$4:$E$1011,5,FALSE))</f>
        <v>受注側にて発行される納品書上の荷元名称</v>
      </c>
    </row>
    <row r="83" spans="1:9" ht="13.5">
      <c r="A83" s="89">
        <f t="shared" si="0"/>
        <v>78</v>
      </c>
      <c r="B83" s="86">
        <v>27307</v>
      </c>
      <c r="C83" s="77" t="str">
        <f>VLOOKUP(B83,'ﾃﾞｰﾀ項目定義'!$A$4:$E$1011,2,FALSE)</f>
        <v>荷主名称（全角）</v>
      </c>
      <c r="D83" s="78">
        <f>VLOOKUP(B83,'ﾃﾞｰﾀ項目定義'!$A$4:$E$1011,3,FALSE)</f>
        <v>100</v>
      </c>
      <c r="E83" s="78" t="str">
        <f>VLOOKUP(B83,'ﾃﾞｰﾀ項目定義'!$A$4:$E$1011,4,FALSE)</f>
        <v>K</v>
      </c>
      <c r="F83" s="77"/>
      <c r="G83" s="78" t="s">
        <v>303</v>
      </c>
      <c r="H83" s="78"/>
      <c r="I83" s="67" t="str">
        <f>IF(VLOOKUP(B83,'ﾃﾞｰﾀ項目定義'!$A$4:$E$1011,5,FALSE)=0,"",VLOOKUP(B83,'ﾃﾞｰﾀ項目定義'!$A$4:$E$1011,5,FALSE))</f>
        <v>受注側にて発行される納品書上の荷元名称</v>
      </c>
    </row>
    <row r="84" spans="1:9" ht="13.5">
      <c r="A84" s="89">
        <f t="shared" si="0"/>
        <v>79</v>
      </c>
      <c r="B84" s="86">
        <v>27308</v>
      </c>
      <c r="C84" s="77" t="str">
        <f>VLOOKUP(B84,'ﾃﾞｰﾀ項目定義'!$A$4:$E$1011,2,FALSE)</f>
        <v>荷主部門名称(半角）</v>
      </c>
      <c r="D84" s="78">
        <f>VLOOKUP(B84,'ﾃﾞｰﾀ項目定義'!$A$4:$E$1011,3,FALSE)</f>
        <v>50</v>
      </c>
      <c r="E84" s="78" t="str">
        <f>VLOOKUP(B84,'ﾃﾞｰﾀ項目定義'!$A$4:$E$1011,4,FALSE)</f>
        <v>X</v>
      </c>
      <c r="F84" s="77"/>
      <c r="G84" s="78" t="s">
        <v>303</v>
      </c>
      <c r="H84" s="78"/>
      <c r="I84" s="67" t="str">
        <f>IF(VLOOKUP(B84,'ﾃﾞｰﾀ項目定義'!$A$4:$E$1011,5,FALSE)=0,"",VLOOKUP(B84,'ﾃﾞｰﾀ項目定義'!$A$4:$E$1011,5,FALSE))</f>
        <v>受注側にて発行される納品書上の荷元部門名称</v>
      </c>
    </row>
    <row r="85" spans="1:9" ht="13.5">
      <c r="A85" s="89">
        <f t="shared" si="0"/>
        <v>80</v>
      </c>
      <c r="B85" s="86">
        <v>27309</v>
      </c>
      <c r="C85" s="77" t="str">
        <f>VLOOKUP(B85,'ﾃﾞｰﾀ項目定義'!$A$4:$E$1011,2,FALSE)</f>
        <v>荷主部門名称（全角）</v>
      </c>
      <c r="D85" s="78">
        <f>VLOOKUP(B85,'ﾃﾞｰﾀ項目定義'!$A$4:$E$1011,3,FALSE)</f>
        <v>50</v>
      </c>
      <c r="E85" s="78" t="str">
        <f>VLOOKUP(B85,'ﾃﾞｰﾀ項目定義'!$A$4:$E$1011,4,FALSE)</f>
        <v>K</v>
      </c>
      <c r="F85" s="77"/>
      <c r="G85" s="78" t="s">
        <v>303</v>
      </c>
      <c r="H85" s="78"/>
      <c r="I85" s="67" t="str">
        <f>IF(VLOOKUP(B85,'ﾃﾞｰﾀ項目定義'!$A$4:$E$1011,5,FALSE)=0,"",VLOOKUP(B85,'ﾃﾞｰﾀ項目定義'!$A$4:$E$1011,5,FALSE))</f>
        <v>受注側にて発行される納品書上の荷元部門名称</v>
      </c>
    </row>
    <row r="86" spans="1:9" ht="13.5">
      <c r="A86" s="89">
        <f t="shared" si="0"/>
        <v>81</v>
      </c>
      <c r="B86" s="86">
        <v>27310</v>
      </c>
      <c r="C86" s="77" t="str">
        <f>VLOOKUP(B86,'ﾃﾞｰﾀ項目定義'!$A$4:$E$1011,2,FALSE)</f>
        <v>荷主住所(半角）</v>
      </c>
      <c r="D86" s="78">
        <f>VLOOKUP(B86,'ﾃﾞｰﾀ項目定義'!$A$4:$E$1011,3,FALSE)</f>
        <v>180</v>
      </c>
      <c r="E86" s="78" t="str">
        <f>VLOOKUP(B86,'ﾃﾞｰﾀ項目定義'!$A$4:$E$1011,4,FALSE)</f>
        <v>X</v>
      </c>
      <c r="F86" s="77"/>
      <c r="G86" s="78" t="s">
        <v>303</v>
      </c>
      <c r="H86" s="78"/>
      <c r="I86" s="67" t="str">
        <f>IF(VLOOKUP(B86,'ﾃﾞｰﾀ項目定義'!$A$4:$E$1011,5,FALSE)=0,"",VLOOKUP(B86,'ﾃﾞｰﾀ項目定義'!$A$4:$E$1011,5,FALSE))</f>
        <v>受注側にて発行される納品書上の荷元住所</v>
      </c>
    </row>
    <row r="87" spans="1:9" ht="13.5">
      <c r="A87" s="89">
        <f t="shared" si="0"/>
        <v>82</v>
      </c>
      <c r="B87" s="86">
        <v>27311</v>
      </c>
      <c r="C87" s="77" t="str">
        <f>VLOOKUP(B87,'ﾃﾞｰﾀ項目定義'!$A$4:$E$1011,2,FALSE)</f>
        <v>荷主住所（全角）</v>
      </c>
      <c r="D87" s="78">
        <f>VLOOKUP(B87,'ﾃﾞｰﾀ項目定義'!$A$4:$E$1011,3,FALSE)</f>
        <v>180</v>
      </c>
      <c r="E87" s="78" t="str">
        <f>VLOOKUP(B87,'ﾃﾞｰﾀ項目定義'!$A$4:$E$1011,4,FALSE)</f>
        <v>K</v>
      </c>
      <c r="F87" s="77"/>
      <c r="G87" s="78" t="s">
        <v>303</v>
      </c>
      <c r="H87" s="78"/>
      <c r="I87" s="67" t="str">
        <f>IF(VLOOKUP(B87,'ﾃﾞｰﾀ項目定義'!$A$4:$E$1011,5,FALSE)=0,"",VLOOKUP(B87,'ﾃﾞｰﾀ項目定義'!$A$4:$E$1011,5,FALSE))</f>
        <v>受注側にて発行される納品書上の荷元住所</v>
      </c>
    </row>
    <row r="88" spans="1:9" ht="27">
      <c r="A88" s="89">
        <f>A87+1</f>
        <v>83</v>
      </c>
      <c r="B88" s="86">
        <v>27312</v>
      </c>
      <c r="C88" s="77" t="str">
        <f>VLOOKUP(B88,'ﾃﾞｰﾀ項目定義'!$A$4:$E$1011,2,FALSE)</f>
        <v>荷主電話番号</v>
      </c>
      <c r="D88" s="78">
        <f>VLOOKUP(B88,'ﾃﾞｰﾀ項目定義'!$A$4:$E$1011,3,FALSE)</f>
        <v>15</v>
      </c>
      <c r="E88" s="78" t="str">
        <f>VLOOKUP(B88,'ﾃﾞｰﾀ項目定義'!$A$4:$E$1011,4,FALSE)</f>
        <v>X</v>
      </c>
      <c r="F88" s="77"/>
      <c r="G88" s="78" t="s">
        <v>303</v>
      </c>
      <c r="H88" s="78"/>
      <c r="I88" s="67" t="str">
        <f>IF(VLOOKUP(B88,'ﾃﾞｰﾀ項目定義'!$A$4:$E$1011,5,FALSE)=0,"",VLOOKUP(B88,'ﾃﾞｰﾀ項目定義'!$A$4:$E$1011,5,FALSE))</f>
        <v>受注側にて発行される納品書上の荷元電話番号
(「－」、「（ ）」の使用は二社間で取決めを行う)</v>
      </c>
    </row>
    <row r="89" spans="1:9" ht="27">
      <c r="A89" s="89">
        <f>A88+1</f>
        <v>84</v>
      </c>
      <c r="B89" s="112">
        <v>27313</v>
      </c>
      <c r="C89" s="77" t="str">
        <f>VLOOKUP(B89,'ﾃﾞｰﾀ項目定義'!$A$4:$E$1011,2,FALSE)</f>
        <v>荷主FAX番号</v>
      </c>
      <c r="D89" s="78">
        <f>VLOOKUP(B89,'ﾃﾞｰﾀ項目定義'!$A$4:$E$1011,3,FALSE)</f>
        <v>15</v>
      </c>
      <c r="E89" s="78" t="str">
        <f>VLOOKUP(B89,'ﾃﾞｰﾀ項目定義'!$A$4:$E$1011,4,FALSE)</f>
        <v>X</v>
      </c>
      <c r="F89" s="77"/>
      <c r="G89" s="78" t="s">
        <v>303</v>
      </c>
      <c r="H89" s="78"/>
      <c r="I89" s="67" t="str">
        <f>IF(VLOOKUP(B89,'ﾃﾞｰﾀ項目定義'!$A$4:$E$1011,5,FALSE)=0,"",VLOOKUP(B89,'ﾃﾞｰﾀ項目定義'!$A$4:$E$1011,5,FALSE))</f>
        <v>受注側にて発行される納品書上の荷元ＦＡＸ番号
(「－」、「（ ）」の使用は二社間で取決めを行う)</v>
      </c>
    </row>
    <row r="90" spans="1:9" ht="13.5">
      <c r="A90" s="89">
        <f>A89+1</f>
        <v>85</v>
      </c>
      <c r="B90" s="112">
        <v>27327</v>
      </c>
      <c r="C90" s="77" t="str">
        <f>VLOOKUP(B90,'ﾃﾞｰﾀ項目定義'!$A$4:$E$1011,2,FALSE)</f>
        <v>エンドユーザー名称</v>
      </c>
      <c r="D90" s="78">
        <f>VLOOKUP(B90,'ﾃﾞｰﾀ項目定義'!$A$4:$E$1011,3,FALSE)</f>
        <v>40</v>
      </c>
      <c r="E90" s="78" t="str">
        <f>VLOOKUP(B90,'ﾃﾞｰﾀ項目定義'!$A$4:$E$1011,4,FALSE)</f>
        <v>K</v>
      </c>
      <c r="F90" s="77"/>
      <c r="G90" s="78" t="s">
        <v>303</v>
      </c>
      <c r="H90" s="78"/>
      <c r="I90" s="67" t="str">
        <f>IF(VLOOKUP(B90,'ﾃﾞｰﾀ項目定義'!$A$4:$E$1011,5,FALSE)=0,"",VLOOKUP(B90,'ﾃﾞｰﾀ項目定義'!$A$4:$E$1011,5,FALSE))</f>
        <v>エンドユーザの名称。</v>
      </c>
    </row>
    <row r="91" spans="1:9" ht="14.25" thickBot="1">
      <c r="A91" s="113">
        <f>A90+1</f>
        <v>86</v>
      </c>
      <c r="B91" s="114">
        <v>27330</v>
      </c>
      <c r="C91" s="82" t="str">
        <f>VLOOKUP(B91,'ﾃﾞｰﾀ項目定義'!$A$4:$E$1011,2,FALSE)</f>
        <v>自由使用欄</v>
      </c>
      <c r="D91" s="83">
        <f>VLOOKUP(B91,'ﾃﾞｰﾀ項目定義'!$A$4:$E$1011,3,FALSE)</f>
        <v>30</v>
      </c>
      <c r="E91" s="83" t="str">
        <f>VLOOKUP(B91,'ﾃﾞｰﾀ項目定義'!$A$4:$E$1011,4,FALSE)</f>
        <v>X</v>
      </c>
      <c r="F91" s="82"/>
      <c r="G91" s="83" t="s">
        <v>344</v>
      </c>
      <c r="H91" s="83">
        <v>50</v>
      </c>
      <c r="I91" s="115" t="str">
        <f>IF(VLOOKUP(B91,'ﾃﾞｰﾀ項目定義'!$A$4:$E$1011,5,FALSE)=0,"",VLOOKUP(B91,'ﾃﾞｰﾀ項目定義'!$A$4:$E$1011,5,FALSE))</f>
        <v>ﾏﾙﾁ明細。１明細には１情報として使用し、１明細内に複数の情報をセットしない。</v>
      </c>
    </row>
  </sheetData>
  <printOptions/>
  <pageMargins left="0.5905511811023623" right="0.5905511811023623" top="0.5905511811023623" bottom="0.7874015748031497" header="0.3937007874015748" footer="0.3937007874015748"/>
  <pageSetup fitToHeight="7" fitToWidth="1" horizontalDpi="600" verticalDpi="600" orientation="landscape" pageOrder="overThenDown" paperSize="9" r:id="rId3"/>
  <headerFooter alignWithMargins="0">
    <oddHeader>&amp;R印刷日：&amp;D</oddHeader>
    <oddFooter>&amp;C&amp;P / &amp;N ﾍﾟｰｼﾞ</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I93"/>
  <sheetViews>
    <sheetView workbookViewId="0" topLeftCell="A1">
      <pane ySplit="3" topLeftCell="BM4" activePane="bottomLeft" state="frozen"/>
      <selection pane="topLeft" activeCell="A1" sqref="A1"/>
      <selection pane="bottomLeft" activeCell="I6" sqref="I6"/>
    </sheetView>
  </sheetViews>
  <sheetFormatPr defaultColWidth="9.00390625" defaultRowHeight="13.5"/>
  <cols>
    <col min="1" max="1" width="4.125" style="64" customWidth="1"/>
    <col min="2" max="2" width="5.625" style="64" customWidth="1"/>
    <col min="3" max="3" width="25.625" style="64" customWidth="1"/>
    <col min="4" max="4" width="6.625" style="64" bestFit="1" customWidth="1"/>
    <col min="5" max="6" width="5.125" style="105" bestFit="1" customWidth="1"/>
    <col min="7" max="8" width="5.25390625" style="64" customWidth="1"/>
    <col min="9" max="9" width="70.625" style="64" customWidth="1"/>
    <col min="10" max="16384" width="9.00390625" style="64" customWidth="1"/>
  </cols>
  <sheetData>
    <row r="1" spans="1:9" ht="17.25">
      <c r="A1" s="19" t="str">
        <f>ﾒｯｾｰｼﾞﾌﾛｰ!F21</f>
        <v>確定注文回答情報</v>
      </c>
      <c r="B1" s="1"/>
      <c r="C1" s="2"/>
      <c r="D1" s="2"/>
      <c r="E1" s="3"/>
      <c r="F1" s="3"/>
      <c r="G1" s="2"/>
      <c r="H1" s="2"/>
      <c r="I1" s="26" t="str">
        <f>'ﾃﾞｰﾀ項目定義'!$E$1</f>
        <v>ＢＰＩＤ ＝ ＨＷＳＷ００１Ａ</v>
      </c>
    </row>
    <row r="2" spans="1:9" ht="18" thickBot="1">
      <c r="A2" s="1"/>
      <c r="B2" s="1"/>
      <c r="C2" s="2"/>
      <c r="D2" s="2"/>
      <c r="E2" s="3"/>
      <c r="F2" s="3"/>
      <c r="G2" s="2"/>
      <c r="H2" s="2"/>
      <c r="I2" s="27" t="str">
        <f>'ﾒｯｾｰｼﾞ一覧'!B39&amp;'ﾒｯｾｰｼﾞ一覧'!E39</f>
        <v>情報区分コード ＝ ０４１１</v>
      </c>
    </row>
    <row r="3" spans="1:9" ht="27.75" thickBot="1">
      <c r="A3" s="106" t="s">
        <v>915</v>
      </c>
      <c r="B3" s="107" t="s">
        <v>19</v>
      </c>
      <c r="C3" s="108" t="s">
        <v>916</v>
      </c>
      <c r="D3" s="108" t="s">
        <v>917</v>
      </c>
      <c r="E3" s="108" t="s">
        <v>918</v>
      </c>
      <c r="F3" s="108" t="s">
        <v>919</v>
      </c>
      <c r="G3" s="107" t="s">
        <v>770</v>
      </c>
      <c r="H3" s="107" t="s">
        <v>771</v>
      </c>
      <c r="I3" s="65" t="s">
        <v>920</v>
      </c>
    </row>
    <row r="4" spans="1:9" ht="13.5">
      <c r="A4" s="109">
        <v>1</v>
      </c>
      <c r="B4" s="110">
        <v>27001</v>
      </c>
      <c r="C4" s="110" t="str">
        <f>VLOOKUP(B4,'ﾃﾞｰﾀ項目定義'!$A$4:$E$1011,2,FALSE)</f>
        <v>ﾃﾞｰﾀ処理番号</v>
      </c>
      <c r="D4" s="111" t="str">
        <f>VLOOKUP(B4,'ﾃﾞｰﾀ項目定義'!$A$4:$E$1011,3,FALSE)</f>
        <v>5</v>
      </c>
      <c r="E4" s="111" t="str">
        <f>VLOOKUP(B4,'ﾃﾞｰﾀ項目定義'!$A$4:$E$1011,4,FALSE)</f>
        <v>9</v>
      </c>
      <c r="F4" s="111">
        <v>3</v>
      </c>
      <c r="G4" s="111"/>
      <c r="H4" s="111"/>
      <c r="I4" s="66" t="str">
        <f>IF(VLOOKUP(B4,'ﾃﾞｰﾀ項目定義'!$A$4:$E$1011,5,FALSE)=0,"",VLOOKUP(B4,'ﾃﾞｰﾀ項目定義'!$A$4:$E$1011,5,FALSE))</f>
        <v>ﾃﾞｰﾀ処理番号。受信側でﾒｯｾｰｼﾞを処理する際の順位を示す番号。</v>
      </c>
    </row>
    <row r="5" spans="1:9" ht="13.5">
      <c r="A5" s="89">
        <f aca="true" t="shared" si="0" ref="A5:A86">SUM(1+A4)</f>
        <v>2</v>
      </c>
      <c r="B5" s="77">
        <v>27002</v>
      </c>
      <c r="C5" s="77" t="str">
        <f>VLOOKUP(B5,'ﾃﾞｰﾀ項目定義'!$A$4:$E$1011,2,FALSE)</f>
        <v>情報区分ｺｰﾄﾞ</v>
      </c>
      <c r="D5" s="78" t="str">
        <f>VLOOKUP(B5,'ﾃﾞｰﾀ項目定義'!$A$4:$E$1011,3,FALSE)</f>
        <v>4</v>
      </c>
      <c r="E5" s="78" t="str">
        <f>VLOOKUP(B5,'ﾃﾞｰﾀ項目定義'!$A$4:$E$1011,4,FALSE)</f>
        <v>X</v>
      </c>
      <c r="F5" s="78">
        <v>3</v>
      </c>
      <c r="G5" s="78"/>
      <c r="H5" s="78"/>
      <c r="I5" s="67" t="str">
        <f>'ﾃﾞｰﾀ項目定義'!E5&amp;" ("&amp;A1&amp;" = "&amp;'ﾒｯｾｰｼﾞ一覧'!E39&amp;")"</f>
        <v>情報の種類を示すｺｰﾄﾞ (確定注文回答情報 = ０４１１)</v>
      </c>
    </row>
    <row r="6" spans="1:9" ht="13.5">
      <c r="A6" s="89">
        <f t="shared" si="0"/>
        <v>3</v>
      </c>
      <c r="B6" s="77">
        <v>27003</v>
      </c>
      <c r="C6" s="77" t="str">
        <f>VLOOKUP(B6,'ﾃﾞｰﾀ項目定義'!$A$4:$E$1011,2,FALSE)</f>
        <v>ﾃﾞｰﾀ作成日</v>
      </c>
      <c r="D6" s="78" t="str">
        <f>VLOOKUP(B6,'ﾃﾞｰﾀ項目定義'!$A$4:$E$1011,3,FALSE)</f>
        <v>8</v>
      </c>
      <c r="E6" s="78" t="str">
        <f>VLOOKUP(B6,'ﾃﾞｰﾀ項目定義'!$A$4:$E$1011,4,FALSE)</f>
        <v>Y</v>
      </c>
      <c r="F6" s="78">
        <v>3</v>
      </c>
      <c r="G6" s="78"/>
      <c r="H6" s="78"/>
      <c r="I6" s="67" t="str">
        <f>IF(VLOOKUP(B6,'ﾃﾞｰﾀ項目定義'!$A$4:$E$1011,5,FALSE)=0,"",VLOOKUP(B6,'ﾃﾞｰﾀ項目定義'!$A$4:$E$1011,5,FALSE))</f>
        <v>ﾃﾞｰﾀ作成生年月日</v>
      </c>
    </row>
    <row r="7" spans="1:9" ht="13.5">
      <c r="A7" s="89">
        <f>SUM(A6+1)</f>
        <v>4</v>
      </c>
      <c r="B7" s="77">
        <v>27187</v>
      </c>
      <c r="C7" s="93" t="str">
        <f>VLOOKUP(B7,'ﾃﾞｰﾀ項目定義'!$A$4:$E$1011,2,FALSE)</f>
        <v>ﾃﾞｰﾀ作成時間</v>
      </c>
      <c r="D7" s="78">
        <f>VLOOKUP(B7,'ﾃﾞｰﾀ項目定義'!$A$4:$E$1011,3,FALSE)</f>
        <v>6</v>
      </c>
      <c r="E7" s="78">
        <f>VLOOKUP(B7,'ﾃﾞｰﾀ項目定義'!$A$4:$E$1011,4,FALSE)</f>
        <v>9</v>
      </c>
      <c r="F7" s="78"/>
      <c r="G7" s="78"/>
      <c r="H7" s="78"/>
      <c r="I7" s="67" t="str">
        <f>IF(VLOOKUP(B7,'ﾃﾞｰﾀ項目定義'!$A$4:$E$1011,5,FALSE)=0,"",VLOOKUP(B7,'ﾃﾞｰﾀ項目定義'!$A$4:$E$1011,5,FALSE))</f>
        <v>ﾃﾞｰﾀ作成時刻。HHMMSS（HH：00～24、MM：00～59、SS：00～59）</v>
      </c>
    </row>
    <row r="8" spans="1:9" ht="13.5">
      <c r="A8" s="89">
        <f>SUM(1+A7)</f>
        <v>5</v>
      </c>
      <c r="B8" s="77">
        <v>27004</v>
      </c>
      <c r="C8" s="77" t="str">
        <f>VLOOKUP(B8,'ﾃﾞｰﾀ項目定義'!$A$4:$E$1011,2,FALSE)</f>
        <v>発注者ｺｰﾄﾞ</v>
      </c>
      <c r="D8" s="78" t="str">
        <f>VLOOKUP(B8,'ﾃﾞｰﾀ項目定義'!$A$4:$E$1011,3,FALSE)</f>
        <v>12</v>
      </c>
      <c r="E8" s="78" t="str">
        <f>VLOOKUP(B8,'ﾃﾞｰﾀ項目定義'!$A$4:$E$1011,4,FALSE)</f>
        <v>X</v>
      </c>
      <c r="F8" s="78">
        <v>3</v>
      </c>
      <c r="G8" s="78"/>
      <c r="H8" s="78"/>
      <c r="I8" s="67" t="str">
        <f>IF(VLOOKUP(B8,'ﾃﾞｰﾀ項目定義'!$A$4:$E$1011,5,FALSE)=0,"",VLOOKUP(B8,'ﾃﾞｰﾀ項目定義'!$A$4:$E$1011,5,FALSE))</f>
        <v>発注側統一企業ｺｰﾄﾞ</v>
      </c>
    </row>
    <row r="9" spans="1:9" ht="13.5">
      <c r="A9" s="89">
        <f t="shared" si="0"/>
        <v>6</v>
      </c>
      <c r="B9" s="77">
        <v>27005</v>
      </c>
      <c r="C9" s="77" t="str">
        <f>VLOOKUP(B9,'ﾃﾞｰﾀ項目定義'!$A$4:$E$1011,2,FALSE)</f>
        <v>受注者ｺｰﾄﾞ</v>
      </c>
      <c r="D9" s="78" t="str">
        <f>VLOOKUP(B9,'ﾃﾞｰﾀ項目定義'!$A$4:$E$1011,3,FALSE)</f>
        <v>12</v>
      </c>
      <c r="E9" s="78" t="str">
        <f>VLOOKUP(B9,'ﾃﾞｰﾀ項目定義'!$A$4:$E$1011,4,FALSE)</f>
        <v>X</v>
      </c>
      <c r="F9" s="78">
        <v>3</v>
      </c>
      <c r="G9" s="78"/>
      <c r="H9" s="78"/>
      <c r="I9" s="67" t="str">
        <f>IF(VLOOKUP(B9,'ﾃﾞｰﾀ項目定義'!$A$4:$E$1011,5,FALSE)=0,"",VLOOKUP(B9,'ﾃﾞｰﾀ項目定義'!$A$4:$E$1011,5,FALSE))</f>
        <v>受注側統一企業ｺｰﾄﾞ</v>
      </c>
    </row>
    <row r="10" spans="1:9" ht="13.5">
      <c r="A10" s="89">
        <f t="shared" si="0"/>
        <v>7</v>
      </c>
      <c r="B10" s="77">
        <v>27006</v>
      </c>
      <c r="C10" s="77" t="str">
        <f>VLOOKUP(B10,'ﾃﾞｰﾀ項目定義'!$A$4:$E$1011,2,FALSE)</f>
        <v>発注部門ｺｰﾄﾞ</v>
      </c>
      <c r="D10" s="78" t="str">
        <f>VLOOKUP(B10,'ﾃﾞｰﾀ項目定義'!$A$4:$E$1011,3,FALSE)</f>
        <v>8</v>
      </c>
      <c r="E10" s="78" t="str">
        <f>VLOOKUP(B10,'ﾃﾞｰﾀ項目定義'!$A$4:$E$1011,4,FALSE)</f>
        <v>X</v>
      </c>
      <c r="F10" s="78"/>
      <c r="G10" s="78"/>
      <c r="H10" s="78"/>
      <c r="I10" s="67" t="str">
        <f>IF(VLOOKUP(B10,'ﾃﾞｰﾀ項目定義'!$A$4:$E$1011,5,FALSE)=0,"",VLOOKUP(B10,'ﾃﾞｰﾀ項目定義'!$A$4:$E$1011,5,FALSE))</f>
        <v>発注側部門ｺｰﾄﾞ</v>
      </c>
    </row>
    <row r="11" spans="1:9" ht="13.5">
      <c r="A11" s="89">
        <f t="shared" si="0"/>
        <v>8</v>
      </c>
      <c r="B11" s="77">
        <v>27007</v>
      </c>
      <c r="C11" s="77" t="str">
        <f>VLOOKUP(B11,'ﾃﾞｰﾀ項目定義'!$A$4:$E$1011,2,FALSE)</f>
        <v>受注部門ｺｰﾄﾞ</v>
      </c>
      <c r="D11" s="78">
        <f>VLOOKUP(B11,'ﾃﾞｰﾀ項目定義'!$A$4:$E$1011,3,FALSE)</f>
        <v>8</v>
      </c>
      <c r="E11" s="78" t="str">
        <f>VLOOKUP(B11,'ﾃﾞｰﾀ項目定義'!$A$4:$E$1011,4,FALSE)</f>
        <v>X</v>
      </c>
      <c r="F11" s="78"/>
      <c r="G11" s="78"/>
      <c r="H11" s="78"/>
      <c r="I11" s="67" t="str">
        <f>IF(VLOOKUP(B11,'ﾃﾞｰﾀ項目定義'!$A$4:$E$1011,5,FALSE)=0,"",VLOOKUP(B11,'ﾃﾞｰﾀ項目定義'!$A$4:$E$1011,5,FALSE))</f>
        <v>受注側部門ｺｰﾄﾞ</v>
      </c>
    </row>
    <row r="12" spans="1:9" ht="13.5">
      <c r="A12" s="89">
        <f t="shared" si="0"/>
        <v>9</v>
      </c>
      <c r="B12" s="77">
        <v>27008</v>
      </c>
      <c r="C12" s="77" t="str">
        <f>VLOOKUP(B12,'ﾃﾞｰﾀ項目定義'!$A$4:$E$1011,2,FALSE)</f>
        <v>訂正区分</v>
      </c>
      <c r="D12" s="78" t="str">
        <f>VLOOKUP(B12,'ﾃﾞｰﾀ項目定義'!$A$4:$E$1011,3,FALSE)</f>
        <v>1</v>
      </c>
      <c r="E12" s="78" t="str">
        <f>VLOOKUP(B12,'ﾃﾞｰﾀ項目定義'!$A$4:$E$1011,4,FALSE)</f>
        <v>X</v>
      </c>
      <c r="F12" s="78">
        <v>3</v>
      </c>
      <c r="G12" s="78"/>
      <c r="H12" s="78"/>
      <c r="I12" s="67" t="s">
        <v>786</v>
      </c>
    </row>
    <row r="13" spans="1:9" ht="13.5">
      <c r="A13" s="89">
        <f t="shared" si="0"/>
        <v>10</v>
      </c>
      <c r="B13" s="77">
        <v>27009</v>
      </c>
      <c r="C13" s="77" t="str">
        <f>VLOOKUP(B13,'ﾃﾞｰﾀ項目定義'!$A$4:$E$1011,2,FALSE)</f>
        <v>更新回数</v>
      </c>
      <c r="D13" s="78">
        <f>VLOOKUP(B13,'ﾃﾞｰﾀ項目定義'!$A$4:$E$1011,3,FALSE)</f>
        <v>2</v>
      </c>
      <c r="E13" s="78">
        <f>VLOOKUP(B13,'ﾃﾞｰﾀ項目定義'!$A$4:$E$1011,4,FALSE)</f>
        <v>9</v>
      </c>
      <c r="F13" s="78">
        <v>2</v>
      </c>
      <c r="G13" s="78"/>
      <c r="H13" s="78"/>
      <c r="I13" s="67" t="str">
        <f>IF(VLOOKUP(B13,'ﾃﾞｰﾀ項目定義'!$A$4:$E$1011,5,FALSE)=0,"",VLOOKUP(B13,'ﾃﾞｰﾀ項目定義'!$A$4:$E$1011,5,FALSE))</f>
        <v>訂正の場合の更新回数</v>
      </c>
    </row>
    <row r="14" spans="1:9" ht="13.5">
      <c r="A14" s="89">
        <f t="shared" si="0"/>
        <v>11</v>
      </c>
      <c r="B14" s="77">
        <v>27010</v>
      </c>
      <c r="C14" s="77" t="str">
        <f>VLOOKUP(B14,'ﾃﾞｰﾀ項目定義'!$A$4:$E$1011,2,FALSE)</f>
        <v>最新更新日</v>
      </c>
      <c r="D14" s="78">
        <f>VLOOKUP(B14,'ﾃﾞｰﾀ項目定義'!$A$4:$E$1011,3,FALSE)</f>
        <v>8</v>
      </c>
      <c r="E14" s="78" t="str">
        <f>VLOOKUP(B14,'ﾃﾞｰﾀ項目定義'!$A$4:$E$1011,4,FALSE)</f>
        <v>Y</v>
      </c>
      <c r="F14" s="78">
        <v>3</v>
      </c>
      <c r="G14" s="78"/>
      <c r="H14" s="78"/>
      <c r="I14" s="67" t="str">
        <f>IF(VLOOKUP(B14,'ﾃﾞｰﾀ項目定義'!$A$4:$E$1011,5,FALSE)=0,"",VLOOKUP(B14,'ﾃﾞｰﾀ項目定義'!$A$4:$E$1011,5,FALSE))</f>
        <v>ﾃﾞ-ﾀ最新更新日</v>
      </c>
    </row>
    <row r="15" spans="1:9" ht="13.5">
      <c r="A15" s="89">
        <f t="shared" si="0"/>
        <v>12</v>
      </c>
      <c r="B15" s="77">
        <v>27011</v>
      </c>
      <c r="C15" s="77" t="str">
        <f>VLOOKUP(B15,'ﾃﾞｰﾀ項目定義'!$A$4:$E$1011,2,FALSE)</f>
        <v>注文番号</v>
      </c>
      <c r="D15" s="78" t="str">
        <f>VLOOKUP(B15,'ﾃﾞｰﾀ項目定義'!$A$4:$E$1011,3,FALSE)</f>
        <v>23</v>
      </c>
      <c r="E15" s="78" t="str">
        <f>VLOOKUP(B15,'ﾃﾞｰﾀ項目定義'!$A$4:$E$1011,4,FALSE)</f>
        <v>X</v>
      </c>
      <c r="F15" s="78">
        <v>2</v>
      </c>
      <c r="G15" s="78"/>
      <c r="H15" s="78"/>
      <c r="I15" s="67" t="str">
        <f>IF(VLOOKUP(B15,'ﾃﾞｰﾀ項目定義'!$A$4:$E$1011,5,FALSE)=0,"",VLOOKUP(B15,'ﾃﾞｰﾀ項目定義'!$A$4:$E$1011,5,FALSE))</f>
        <v>注文書の注文書番号（通常は発注者採番）</v>
      </c>
    </row>
    <row r="16" spans="1:9" ht="13.5">
      <c r="A16" s="89">
        <f t="shared" si="0"/>
        <v>13</v>
      </c>
      <c r="B16" s="77">
        <v>27014</v>
      </c>
      <c r="C16" s="77" t="str">
        <f>VLOOKUP(B16,'ﾃﾞｰﾀ項目定義'!$A$4:$E$1011,2,FALSE)</f>
        <v>注文年月日</v>
      </c>
      <c r="D16" s="78" t="str">
        <f>VLOOKUP(B16,'ﾃﾞｰﾀ項目定義'!$A$4:$E$1011,3,FALSE)</f>
        <v>8</v>
      </c>
      <c r="E16" s="78" t="str">
        <f>VLOOKUP(B16,'ﾃﾞｰﾀ項目定義'!$A$4:$E$1011,4,FALSE)</f>
        <v>Y</v>
      </c>
      <c r="F16" s="78">
        <v>3</v>
      </c>
      <c r="G16" s="78"/>
      <c r="H16" s="78"/>
      <c r="I16" s="67" t="str">
        <f>IF(VLOOKUP(B16,'ﾃﾞｰﾀ項目定義'!$A$4:$E$1011,5,FALSE)=0,"",VLOOKUP(B16,'ﾃﾞｰﾀ項目定義'!$A$4:$E$1011,5,FALSE))</f>
        <v>発注者が発注行為を行った日付</v>
      </c>
    </row>
    <row r="17" spans="1:9" ht="13.5">
      <c r="A17" s="89">
        <f t="shared" si="0"/>
        <v>14</v>
      </c>
      <c r="B17" s="77">
        <v>27013</v>
      </c>
      <c r="C17" s="77" t="str">
        <f>VLOOKUP(B17,'ﾃﾞｰﾀ項目定義'!$A$4:$E$1011,2,FALSE)</f>
        <v>受注番号</v>
      </c>
      <c r="D17" s="78" t="str">
        <f>VLOOKUP(B17,'ﾃﾞｰﾀ項目定義'!$A$4:$E$1011,3,FALSE)</f>
        <v>23</v>
      </c>
      <c r="E17" s="78" t="str">
        <f>VLOOKUP(B17,'ﾃﾞｰﾀ項目定義'!$A$4:$E$1011,4,FALSE)</f>
        <v>X</v>
      </c>
      <c r="F17" s="78">
        <v>2</v>
      </c>
      <c r="G17" s="78"/>
      <c r="H17" s="78"/>
      <c r="I17" s="67" t="str">
        <f>IF(VLOOKUP(B17,'ﾃﾞｰﾀ項目定義'!$A$4:$E$1011,5,FALSE)=0,"",VLOOKUP(B17,'ﾃﾞｰﾀ項目定義'!$A$4:$E$1011,5,FALSE))</f>
        <v>受注側管理番号</v>
      </c>
    </row>
    <row r="18" spans="1:9" ht="13.5">
      <c r="A18" s="89">
        <f t="shared" si="0"/>
        <v>15</v>
      </c>
      <c r="B18" s="77">
        <v>27015</v>
      </c>
      <c r="C18" s="77" t="str">
        <f>VLOOKUP(B18,'ﾃﾞｰﾀ項目定義'!$A$4:$E$1011,2,FALSE)</f>
        <v>受注年月日</v>
      </c>
      <c r="D18" s="78" t="str">
        <f>VLOOKUP(B18,'ﾃﾞｰﾀ項目定義'!$A$4:$E$1011,3,FALSE)</f>
        <v>8</v>
      </c>
      <c r="E18" s="78" t="str">
        <f>VLOOKUP(B18,'ﾃﾞｰﾀ項目定義'!$A$4:$E$1011,4,FALSE)</f>
        <v>Y</v>
      </c>
      <c r="F18" s="78">
        <v>3</v>
      </c>
      <c r="G18" s="78"/>
      <c r="H18" s="78"/>
      <c r="I18" s="67" t="str">
        <f>IF(VLOOKUP(B18,'ﾃﾞｰﾀ項目定義'!$A$4:$E$1011,5,FALSE)=0,"",VLOOKUP(B18,'ﾃﾞｰﾀ項目定義'!$A$4:$E$1011,5,FALSE))</f>
        <v>受注者が受注処理を行った日付</v>
      </c>
    </row>
    <row r="19" spans="1:9" ht="13.5" customHeight="1">
      <c r="A19" s="89">
        <f t="shared" si="0"/>
        <v>16</v>
      </c>
      <c r="B19" s="77">
        <v>27169</v>
      </c>
      <c r="C19" s="77" t="str">
        <f>VLOOKUP(B19,'ﾃﾞｰﾀ項目定義'!$A$4:$E$1011,2,FALSE)</f>
        <v>取引形態</v>
      </c>
      <c r="D19" s="78">
        <f>VLOOKUP(B19,'ﾃﾞｰﾀ項目定義'!$A$4:$E$1011,3,FALSE)</f>
        <v>1</v>
      </c>
      <c r="E19" s="78" t="str">
        <f>VLOOKUP(B19,'ﾃﾞｰﾀ項目定義'!$A$4:$E$1011,4,FALSE)</f>
        <v>X</v>
      </c>
      <c r="F19" s="78"/>
      <c r="G19" s="78"/>
      <c r="H19" s="78"/>
      <c r="I19" s="67" t="str">
        <f>IF(VLOOKUP(B19,'ﾃﾞｰﾀ項目定義'!$A$4:$E$1011,5,FALSE)=0,"",VLOOKUP(B19,'ﾃﾞｰﾀ項目定義'!$A$4:$E$1011,5,FALSE))</f>
        <v>(ｽﾍﾟｰｽ)：仕切、1:仕切以外</v>
      </c>
    </row>
    <row r="20" spans="1:9" ht="13.5">
      <c r="A20" s="89">
        <f t="shared" si="0"/>
        <v>17</v>
      </c>
      <c r="B20" s="77">
        <v>27016</v>
      </c>
      <c r="C20" s="77" t="str">
        <f>VLOOKUP(B20,'ﾃﾞｰﾀ項目定義'!$A$4:$E$1011,2,FALSE)</f>
        <v>備考(半角）</v>
      </c>
      <c r="D20" s="78">
        <f>VLOOKUP(B20,'ﾃﾞｰﾀ項目定義'!$A$4:$E$1011,3,FALSE)</f>
        <v>50</v>
      </c>
      <c r="E20" s="78" t="str">
        <f>VLOOKUP(B20,'ﾃﾞｰﾀ項目定義'!$A$4:$E$1011,4,FALSE)</f>
        <v>X</v>
      </c>
      <c r="F20" s="78"/>
      <c r="G20" s="78"/>
      <c r="H20" s="78"/>
      <c r="I20" s="67" t="str">
        <f>IF(VLOOKUP(B20,'ﾃﾞｰﾀ項目定義'!$A$4:$E$1011,5,FALSE)=0,"",VLOOKUP(B20,'ﾃﾞｰﾀ項目定義'!$A$4:$E$1011,5,FALSE))</f>
        <v>ｶﾅ・英数字による備考。当該ﾒｯｾｰｼﾞに対するﾒｯｾｰｼﾞ作成側の追記事項</v>
      </c>
    </row>
    <row r="21" spans="1:9" ht="13.5">
      <c r="A21" s="89">
        <f t="shared" si="0"/>
        <v>18</v>
      </c>
      <c r="B21" s="77">
        <v>27017</v>
      </c>
      <c r="C21" s="77" t="str">
        <f>VLOOKUP(B21,'ﾃﾞｰﾀ項目定義'!$A$4:$E$1011,2,FALSE)</f>
        <v>備考(全角）</v>
      </c>
      <c r="D21" s="78">
        <f>VLOOKUP(B21,'ﾃﾞｰﾀ項目定義'!$A$4:$E$1011,3,FALSE)</f>
        <v>100</v>
      </c>
      <c r="E21" s="78" t="str">
        <f>VLOOKUP(B21,'ﾃﾞｰﾀ項目定義'!$A$4:$E$1011,4,FALSE)</f>
        <v>K</v>
      </c>
      <c r="F21" s="78"/>
      <c r="G21" s="78"/>
      <c r="H21" s="78"/>
      <c r="I21" s="67" t="str">
        <f>IF(VLOOKUP(B21,'ﾃﾞｰﾀ項目定義'!$A$4:$E$1011,5,FALSE)=0,"",VLOOKUP(B21,'ﾃﾞｰﾀ項目定義'!$A$4:$E$1011,5,FALSE))</f>
        <v>かな・漢字による備考。当該ﾒｯｾｰｼﾞに対するﾒｯｾｰｼﾞ作成側の追記事項</v>
      </c>
    </row>
    <row r="22" spans="1:9" ht="13.5" customHeight="1">
      <c r="A22" s="89">
        <f t="shared" si="0"/>
        <v>19</v>
      </c>
      <c r="B22" s="77">
        <v>27375</v>
      </c>
      <c r="C22" s="77" t="str">
        <f>VLOOKUP(B22,'ﾃﾞｰﾀ項目定義'!$A$4:$E$1011,2,FALSE)</f>
        <v>発注部門名(半角)</v>
      </c>
      <c r="D22" s="78">
        <f>VLOOKUP(B22,'ﾃﾞｰﾀ項目定義'!$A$4:$E$1011,3,FALSE)</f>
        <v>20</v>
      </c>
      <c r="E22" s="78" t="str">
        <f>VLOOKUP(B22,'ﾃﾞｰﾀ項目定義'!$A$4:$E$1011,4,FALSE)</f>
        <v>X</v>
      </c>
      <c r="F22" s="78"/>
      <c r="G22" s="78"/>
      <c r="H22" s="78"/>
      <c r="I22" s="67" t="str">
        <f>IF(VLOOKUP(B22,'ﾃﾞｰﾀ項目定義'!$A$4:$E$1011,5,FALSE)=0,"",VLOOKUP(B22,'ﾃﾞｰﾀ項目定義'!$A$4:$E$1011,5,FALSE))</f>
        <v>発注業務を行なう購買(発注)担当部門名</v>
      </c>
    </row>
    <row r="23" spans="1:9" ht="13.5" customHeight="1">
      <c r="A23" s="89">
        <f t="shared" si="0"/>
        <v>20</v>
      </c>
      <c r="B23" s="77">
        <v>27376</v>
      </c>
      <c r="C23" s="77" t="str">
        <f>VLOOKUP(B23,'ﾃﾞｰﾀ項目定義'!$A$4:$E$1011,2,FALSE)</f>
        <v>発注部門名(全角)</v>
      </c>
      <c r="D23" s="78">
        <f>VLOOKUP(B23,'ﾃﾞｰﾀ項目定義'!$A$4:$E$1011,3,FALSE)</f>
        <v>40</v>
      </c>
      <c r="E23" s="78" t="str">
        <f>VLOOKUP(B23,'ﾃﾞｰﾀ項目定義'!$A$4:$E$1011,4,FALSE)</f>
        <v>K</v>
      </c>
      <c r="F23" s="78"/>
      <c r="G23" s="78"/>
      <c r="H23" s="78"/>
      <c r="I23" s="67" t="str">
        <f>IF(VLOOKUP(B23,'ﾃﾞｰﾀ項目定義'!$A$4:$E$1011,5,FALSE)=0,"",VLOOKUP(B23,'ﾃﾞｰﾀ項目定義'!$A$4:$E$1011,5,FALSE))</f>
        <v>発注業務を行なう購買(発注)担当部門名</v>
      </c>
    </row>
    <row r="24" spans="1:9" ht="13.5" customHeight="1">
      <c r="A24" s="89">
        <f t="shared" si="0"/>
        <v>21</v>
      </c>
      <c r="B24" s="77">
        <v>27377</v>
      </c>
      <c r="C24" s="77" t="str">
        <f>VLOOKUP(B24,'ﾃﾞｰﾀ項目定義'!$A$4:$E$1011,2,FALSE)</f>
        <v>発注担当(半角）</v>
      </c>
      <c r="D24" s="78">
        <f>VLOOKUP(B24,'ﾃﾞｰﾀ項目定義'!$A$4:$E$1011,3,FALSE)</f>
        <v>12</v>
      </c>
      <c r="E24" s="78" t="str">
        <f>VLOOKUP(B24,'ﾃﾞｰﾀ項目定義'!$A$4:$E$1011,4,FALSE)</f>
        <v>X</v>
      </c>
      <c r="F24" s="78"/>
      <c r="G24" s="78"/>
      <c r="H24" s="78"/>
      <c r="I24" s="67" t="str">
        <f>IF(VLOOKUP(B24,'ﾃﾞｰﾀ項目定義'!$A$4:$E$1011,5,FALSE)=0,"",VLOOKUP(B24,'ﾃﾞｰﾀ項目定義'!$A$4:$E$1011,5,FALSE))</f>
        <v>発注業務を行なう購買(発注)担当(ｶﾅ名称 or ｺ-ﾄﾞ)（担当者氏名）</v>
      </c>
    </row>
    <row r="25" spans="1:9" ht="13.5" customHeight="1">
      <c r="A25" s="89">
        <f t="shared" si="0"/>
        <v>22</v>
      </c>
      <c r="B25" s="77">
        <v>27378</v>
      </c>
      <c r="C25" s="77" t="str">
        <f>VLOOKUP(B25,'ﾃﾞｰﾀ項目定義'!$A$4:$E$1011,2,FALSE)</f>
        <v>発注担当(全角）</v>
      </c>
      <c r="D25" s="78">
        <f>VLOOKUP(B25,'ﾃﾞｰﾀ項目定義'!$A$4:$E$1011,3,FALSE)</f>
        <v>24</v>
      </c>
      <c r="E25" s="78" t="str">
        <f>VLOOKUP(B25,'ﾃﾞｰﾀ項目定義'!$A$4:$E$1011,4,FALSE)</f>
        <v>K</v>
      </c>
      <c r="F25" s="78"/>
      <c r="G25" s="78"/>
      <c r="H25" s="78"/>
      <c r="I25" s="67" t="str">
        <f>IF(VLOOKUP(B25,'ﾃﾞｰﾀ項目定義'!$A$4:$E$1011,5,FALSE)=0,"",VLOOKUP(B25,'ﾃﾞｰﾀ項目定義'!$A$4:$E$1011,5,FALSE))</f>
        <v>発注業務を行なう購買(発注)担当(漢字名称)（担当者氏名）</v>
      </c>
    </row>
    <row r="26" spans="1:9" ht="13.5" customHeight="1">
      <c r="A26" s="89">
        <f t="shared" si="0"/>
        <v>23</v>
      </c>
      <c r="B26" s="77">
        <v>27368</v>
      </c>
      <c r="C26" s="77" t="str">
        <f>VLOOKUP(B26,'ﾃﾞｰﾀ項目定義'!$A$4:$E$1011,2,FALSE)</f>
        <v>発注依頼部門ｺｰﾄﾞ</v>
      </c>
      <c r="D26" s="78">
        <f>VLOOKUP(B26,'ﾃﾞｰﾀ項目定義'!$A$4:$E$1011,3,FALSE)</f>
        <v>8</v>
      </c>
      <c r="E26" s="78" t="str">
        <f>VLOOKUP(B26,'ﾃﾞｰﾀ項目定義'!$A$4:$E$1011,4,FALSE)</f>
        <v>X</v>
      </c>
      <c r="F26" s="78"/>
      <c r="G26" s="78"/>
      <c r="H26" s="78"/>
      <c r="I26" s="67" t="str">
        <f>IF(VLOOKUP(B26,'ﾃﾞｰﾀ項目定義'!$A$4:$E$1011,5,FALSE)=0,"",VLOOKUP(B26,'ﾃﾞｰﾀ項目定義'!$A$4:$E$1011,5,FALSE))</f>
        <v>発注担当（購買担当）に発注の依頼を行なう部門ｺｰﾄﾞ</v>
      </c>
    </row>
    <row r="27" spans="1:9" ht="13.5" customHeight="1">
      <c r="A27" s="89">
        <f t="shared" si="0"/>
        <v>24</v>
      </c>
      <c r="B27" s="77">
        <v>27369</v>
      </c>
      <c r="C27" s="77" t="str">
        <f>VLOOKUP(B27,'ﾃﾞｰﾀ項目定義'!$A$4:$E$1011,2,FALSE)</f>
        <v>発注依頼部門名(半角)</v>
      </c>
      <c r="D27" s="78">
        <f>VLOOKUP(B27,'ﾃﾞｰﾀ項目定義'!$A$4:$E$1011,3,FALSE)</f>
        <v>20</v>
      </c>
      <c r="E27" s="78" t="str">
        <f>VLOOKUP(B27,'ﾃﾞｰﾀ項目定義'!$A$4:$E$1011,4,FALSE)</f>
        <v>X</v>
      </c>
      <c r="F27" s="78"/>
      <c r="G27" s="78"/>
      <c r="H27" s="78"/>
      <c r="I27" s="67" t="str">
        <f>IF(VLOOKUP(B27,'ﾃﾞｰﾀ項目定義'!$A$4:$E$1011,5,FALSE)=0,"",VLOOKUP(B27,'ﾃﾞｰﾀ項目定義'!$A$4:$E$1011,5,FALSE))</f>
        <v>発注担当（購買担当）に発注の依頼を行なう部門名</v>
      </c>
    </row>
    <row r="28" spans="1:9" ht="13.5" customHeight="1">
      <c r="A28" s="89">
        <f t="shared" si="0"/>
        <v>25</v>
      </c>
      <c r="B28" s="77">
        <v>27370</v>
      </c>
      <c r="C28" s="77" t="str">
        <f>VLOOKUP(B28,'ﾃﾞｰﾀ項目定義'!$A$4:$E$1011,2,FALSE)</f>
        <v>発注依頼部門名(全角)</v>
      </c>
      <c r="D28" s="78">
        <f>VLOOKUP(B28,'ﾃﾞｰﾀ項目定義'!$A$4:$E$1011,3,FALSE)</f>
        <v>40</v>
      </c>
      <c r="E28" s="78" t="str">
        <f>VLOOKUP(B28,'ﾃﾞｰﾀ項目定義'!$A$4:$E$1011,4,FALSE)</f>
        <v>K</v>
      </c>
      <c r="F28" s="78"/>
      <c r="G28" s="78"/>
      <c r="H28" s="78"/>
      <c r="I28" s="67" t="str">
        <f>IF(VLOOKUP(B28,'ﾃﾞｰﾀ項目定義'!$A$4:$E$1011,5,FALSE)=0,"",VLOOKUP(B28,'ﾃﾞｰﾀ項目定義'!$A$4:$E$1011,5,FALSE))</f>
        <v>発注担当（購買担当）に発注の依頼を行なう部門名</v>
      </c>
    </row>
    <row r="29" spans="1:9" ht="13.5">
      <c r="A29" s="89">
        <f t="shared" si="0"/>
        <v>26</v>
      </c>
      <c r="B29" s="77">
        <v>27018</v>
      </c>
      <c r="C29" s="77" t="str">
        <f>VLOOKUP(B29,'ﾃﾞｰﾀ項目定義'!$A$4:$E$1011,2,FALSE)</f>
        <v>発注依頼担当(半角）</v>
      </c>
      <c r="D29" s="78">
        <f>VLOOKUP(B29,'ﾃﾞｰﾀ項目定義'!$A$4:$E$1011,3,FALSE)</f>
        <v>12</v>
      </c>
      <c r="E29" s="78" t="str">
        <f>VLOOKUP(B29,'ﾃﾞｰﾀ項目定義'!$A$4:$E$1011,4,FALSE)</f>
        <v>X</v>
      </c>
      <c r="F29" s="78"/>
      <c r="G29" s="78"/>
      <c r="H29" s="78"/>
      <c r="I29" s="67" t="str">
        <f>IF(VLOOKUP(B29,'ﾃﾞｰﾀ項目定義'!$A$4:$E$1011,5,FALSE)=0,"",VLOOKUP(B29,'ﾃﾞｰﾀ項目定義'!$A$4:$E$1011,5,FALSE))</f>
        <v>発注担当（購買担当）に発注の依頼を行なう担当者(ｶﾅ名称 or ｺ-ﾄﾞ)（担当者氏名）</v>
      </c>
    </row>
    <row r="30" spans="1:9" ht="13.5" customHeight="1">
      <c r="A30" s="89">
        <f t="shared" si="0"/>
        <v>27</v>
      </c>
      <c r="B30" s="77">
        <v>27019</v>
      </c>
      <c r="C30" s="77" t="str">
        <f>VLOOKUP(B30,'ﾃﾞｰﾀ項目定義'!$A$4:$E$1011,2,FALSE)</f>
        <v>発注依頼担当(全角）</v>
      </c>
      <c r="D30" s="78">
        <f>VLOOKUP(B30,'ﾃﾞｰﾀ項目定義'!$A$4:$E$1011,3,FALSE)</f>
        <v>24</v>
      </c>
      <c r="E30" s="78" t="str">
        <f>VLOOKUP(B30,'ﾃﾞｰﾀ項目定義'!$A$4:$E$1011,4,FALSE)</f>
        <v>K</v>
      </c>
      <c r="F30" s="78"/>
      <c r="G30" s="78"/>
      <c r="H30" s="78"/>
      <c r="I30" s="67" t="str">
        <f>IF(VLOOKUP(B30,'ﾃﾞｰﾀ項目定義'!$A$4:$E$1011,5,FALSE)=0,"",VLOOKUP(B30,'ﾃﾞｰﾀ項目定義'!$A$4:$E$1011,5,FALSE))</f>
        <v>発注担当（購買担当）に発注の依頼を行なう担当者(漢字名称)（担当者氏名）</v>
      </c>
    </row>
    <row r="31" spans="1:9" ht="13.5">
      <c r="A31" s="89">
        <f t="shared" si="0"/>
        <v>28</v>
      </c>
      <c r="B31" s="77">
        <v>27020</v>
      </c>
      <c r="C31" s="77" t="str">
        <f>VLOOKUP(B31,'ﾃﾞｰﾀ項目定義'!$A$4:$E$1011,2,FALSE)</f>
        <v>受注担当(半角）</v>
      </c>
      <c r="D31" s="78">
        <f>VLOOKUP(B31,'ﾃﾞｰﾀ項目定義'!$A$4:$E$1011,3,FALSE)</f>
        <v>12</v>
      </c>
      <c r="E31" s="78" t="str">
        <f>VLOOKUP(B31,'ﾃﾞｰﾀ項目定義'!$A$4:$E$1011,4,FALSE)</f>
        <v>X</v>
      </c>
      <c r="F31" s="78"/>
      <c r="G31" s="78"/>
      <c r="H31" s="78"/>
      <c r="I31" s="67" t="str">
        <f>IF(VLOOKUP(B31,'ﾃﾞｰﾀ項目定義'!$A$4:$E$1011,5,FALSE)=0,"",VLOOKUP(B31,'ﾃﾞｰﾀ項目定義'!$A$4:$E$1011,5,FALSE))</f>
        <v>受注側受注担当(ｶﾅ名称 or ｺ-ﾄﾞ)</v>
      </c>
    </row>
    <row r="32" spans="1:9" ht="13.5">
      <c r="A32" s="89">
        <f t="shared" si="0"/>
        <v>29</v>
      </c>
      <c r="B32" s="77">
        <v>27021</v>
      </c>
      <c r="C32" s="77" t="str">
        <f>VLOOKUP(B32,'ﾃﾞｰﾀ項目定義'!$A$4:$E$1011,2,FALSE)</f>
        <v>受注担当（全角）</v>
      </c>
      <c r="D32" s="78">
        <f>VLOOKUP(B32,'ﾃﾞｰﾀ項目定義'!$A$4:$E$1011,3,FALSE)</f>
        <v>24</v>
      </c>
      <c r="E32" s="78" t="str">
        <f>VLOOKUP(B32,'ﾃﾞｰﾀ項目定義'!$A$4:$E$1011,4,FALSE)</f>
        <v>K</v>
      </c>
      <c r="F32" s="78"/>
      <c r="G32" s="78"/>
      <c r="H32" s="78"/>
      <c r="I32" s="67" t="str">
        <f>IF(VLOOKUP(B32,'ﾃﾞｰﾀ項目定義'!$A$4:$E$1011,5,FALSE)=0,"",VLOOKUP(B32,'ﾃﾞｰﾀ項目定義'!$A$4:$E$1011,5,FALSE))</f>
        <v>受注側受注担当(漢字名称)</v>
      </c>
    </row>
    <row r="33" spans="1:9" ht="13.5">
      <c r="A33" s="89">
        <f t="shared" si="0"/>
        <v>30</v>
      </c>
      <c r="B33" s="77">
        <v>27022</v>
      </c>
      <c r="C33" s="77" t="str">
        <f>VLOOKUP(B33,'ﾃﾞｰﾀ項目定義'!$A$4:$E$1011,2,FALSE)</f>
        <v>一括納入区分</v>
      </c>
      <c r="D33" s="78" t="str">
        <f>VLOOKUP(B33,'ﾃﾞｰﾀ項目定義'!$A$4:$E$1011,3,FALSE)</f>
        <v>1</v>
      </c>
      <c r="E33" s="78" t="str">
        <f>VLOOKUP(B33,'ﾃﾞｰﾀ項目定義'!$A$4:$E$1011,4,FALSE)</f>
        <v>X</v>
      </c>
      <c r="F33" s="78">
        <v>3</v>
      </c>
      <c r="G33" s="78"/>
      <c r="H33" s="78"/>
      <c r="I33" s="67" t="str">
        <f>IF(VLOOKUP(B33,'ﾃﾞｰﾀ項目定義'!$A$4:$E$1011,5,FALSE)=0,"",VLOOKUP(B33,'ﾃﾞｰﾀ項目定義'!$A$4:$E$1011,5,FALSE))</f>
        <v>1:全明細一括(同時に分納区分=１は不可)､2:その他(明細単位で分納も可)</v>
      </c>
    </row>
    <row r="34" spans="1:9" ht="13.5">
      <c r="A34" s="89">
        <f t="shared" si="0"/>
        <v>31</v>
      </c>
      <c r="B34" s="77">
        <v>27332</v>
      </c>
      <c r="C34" s="77" t="str">
        <f>VLOOKUP(B34,'ﾃﾞｰﾀ項目定義'!$A$4:$E$1011,2,FALSE)</f>
        <v>合計金額（ﾍﾀﾞｰ）</v>
      </c>
      <c r="D34" s="78">
        <f>VLOOKUP(B34,'ﾃﾞｰﾀ項目定義'!$A$4:$E$1011,3,FALSE)</f>
        <v>13</v>
      </c>
      <c r="E34" s="78">
        <f>VLOOKUP(B34,'ﾃﾞｰﾀ項目定義'!$A$4:$E$1011,4,FALSE)</f>
        <v>9</v>
      </c>
      <c r="F34" s="78"/>
      <c r="G34" s="78"/>
      <c r="H34" s="78"/>
      <c r="I34" s="67" t="str">
        <f>IF(VLOOKUP(B34,'ﾃﾞｰﾀ項目定義'!$A$4:$E$1011,5,FALSE)=0,"",VLOOKUP(B34,'ﾃﾞｰﾀ項目定義'!$A$4:$E$1011,5,FALSE))</f>
        <v>当該メッセージに含まれる明細金額（27333）の合計。</v>
      </c>
    </row>
    <row r="35" spans="1:9" ht="27">
      <c r="A35" s="89">
        <f t="shared" si="0"/>
        <v>32</v>
      </c>
      <c r="B35" s="77">
        <v>27034</v>
      </c>
      <c r="C35" s="77" t="str">
        <f>VLOOKUP(B35,'ﾃﾞｰﾀ項目定義'!$A$4:$E$1011,2,FALSE)</f>
        <v>注文回答区分</v>
      </c>
      <c r="D35" s="78" t="str">
        <f>VLOOKUP(B35,'ﾃﾞｰﾀ項目定義'!$A$4:$E$1011,3,FALSE)</f>
        <v>1</v>
      </c>
      <c r="E35" s="78" t="str">
        <f>VLOOKUP(B35,'ﾃﾞｰﾀ項目定義'!$A$4:$E$1011,4,FALSE)</f>
        <v>X</v>
      </c>
      <c r="F35" s="78"/>
      <c r="G35" s="78"/>
      <c r="H35" s="78"/>
      <c r="I35" s="67" t="str">
        <f>IF(VLOOKUP(B35,'ﾃﾞｰﾀ項目定義'!$A$4:$E$1011,5,FALSE)=0,"",VLOOKUP(B35,'ﾃﾞｰﾀ項目定義'!$A$4:$E$1011,5,FALSE))</f>
        <v>(ｽﾍﾟｰｽ):確定注文に対する請､１:確定注文に対する受取り確認､
2:確定注文変更に対する請、4:確定注文変更に対する受取り確認</v>
      </c>
    </row>
    <row r="36" spans="1:9" ht="13.5">
      <c r="A36" s="89">
        <f t="shared" si="0"/>
        <v>33</v>
      </c>
      <c r="B36" s="77">
        <v>27023</v>
      </c>
      <c r="C36" s="77" t="str">
        <f>VLOOKUP(B36,'ﾃﾞｰﾀ項目定義'!$A$4:$E$1011,2,FALSE)</f>
        <v>注文受諾区分（ﾍﾀﾞ-）</v>
      </c>
      <c r="D36" s="78">
        <f>VLOOKUP(B36,'ﾃﾞｰﾀ項目定義'!$A$4:$E$1011,3,FALSE)</f>
        <v>2</v>
      </c>
      <c r="E36" s="78" t="str">
        <f>VLOOKUP(B36,'ﾃﾞｰﾀ項目定義'!$A$4:$E$1011,4,FALSE)</f>
        <v>X</v>
      </c>
      <c r="F36" s="78"/>
      <c r="G36" s="78"/>
      <c r="H36" s="78"/>
      <c r="I36" s="67" t="str">
        <f>IF(VLOOKUP(B36,'ﾃﾞｰﾀ項目定義'!$A$4:$E$1011,5,FALSE)=0,"",VLOOKUP(B36,'ﾃﾞｰﾀ項目定義'!$A$4:$E$1011,5,FALSE))</f>
        <v>00:ｴﾗ-無し､01～ｴﾗｰ内容</v>
      </c>
    </row>
    <row r="37" spans="1:9" ht="13.5">
      <c r="A37" s="89">
        <f t="shared" si="0"/>
        <v>34</v>
      </c>
      <c r="B37" s="77">
        <v>27029</v>
      </c>
      <c r="C37" s="77" t="str">
        <f>VLOOKUP(B37,'ﾃﾞｰﾀ項目定義'!$A$4:$E$1011,2,FALSE)</f>
        <v>注文明細行番号</v>
      </c>
      <c r="D37" s="78">
        <f>VLOOKUP(B37,'ﾃﾞｰﾀ項目定義'!$A$4:$E$1011,3,FALSE)</f>
        <v>4</v>
      </c>
      <c r="E37" s="78">
        <f>VLOOKUP(B37,'ﾃﾞｰﾀ項目定義'!$A$4:$E$1011,4,FALSE)</f>
        <v>9</v>
      </c>
      <c r="F37" s="78">
        <v>2</v>
      </c>
      <c r="G37" s="78" t="s">
        <v>303</v>
      </c>
      <c r="H37" s="78">
        <v>100</v>
      </c>
      <c r="I37" s="67" t="str">
        <f>IF(VLOOKUP(B37,'ﾃﾞｰﾀ項目定義'!$A$4:$E$1011,5,FALSE)=0,"",VLOOKUP(B37,'ﾃﾞｰﾀ項目定義'!$A$4:$E$1011,5,FALSE))</f>
        <v>確定注文情報に含まれる明細を識別するための番号。1から昇順に付番。</v>
      </c>
    </row>
    <row r="38" spans="1:9" ht="13.5">
      <c r="A38" s="89">
        <f t="shared" si="0"/>
        <v>35</v>
      </c>
      <c r="B38" s="77">
        <v>27030</v>
      </c>
      <c r="C38" s="77" t="str">
        <f>VLOOKUP(B38,'ﾃﾞｰﾀ項目定義'!$A$4:$E$1011,2,FALSE)</f>
        <v>受注側明細行番号</v>
      </c>
      <c r="D38" s="78" t="str">
        <f>VLOOKUP(B38,'ﾃﾞｰﾀ項目定義'!$A$4:$E$1011,3,FALSE)</f>
        <v>4</v>
      </c>
      <c r="E38" s="78">
        <f>VLOOKUP(B38,'ﾃﾞｰﾀ項目定義'!$A$4:$E$1011,4,FALSE)</f>
        <v>9</v>
      </c>
      <c r="F38" s="79">
        <v>2</v>
      </c>
      <c r="G38" s="78" t="s">
        <v>1055</v>
      </c>
      <c r="H38" s="78"/>
      <c r="I38" s="67" t="str">
        <f>IF(VLOOKUP(B38,'ﾃﾞｰﾀ項目定義'!$A$4:$E$1011,5,FALSE)=0,"",VLOOKUP(B38,'ﾃﾞｰﾀ項目定義'!$A$4:$E$1011,5,FALSE))</f>
        <v>受注側管理番号</v>
      </c>
    </row>
    <row r="39" spans="1:9" ht="13.5">
      <c r="A39" s="89">
        <f t="shared" si="0"/>
        <v>36</v>
      </c>
      <c r="B39" s="77">
        <v>27151</v>
      </c>
      <c r="C39" s="77" t="str">
        <f>VLOOKUP(B39,'ﾃﾞｰﾀ項目定義'!$A$4:$E$1011,2,FALSE)</f>
        <v>受注明細識別子</v>
      </c>
      <c r="D39" s="78">
        <f>VLOOKUP(B39,'ﾃﾞｰﾀ項目定義'!$A$4:$E$1011,3,FALSE)</f>
        <v>10</v>
      </c>
      <c r="E39" s="78" t="str">
        <f>VLOOKUP(B39,'ﾃﾞｰﾀ項目定義'!$A$4:$E$1011,4,FALSE)</f>
        <v>X</v>
      </c>
      <c r="F39" s="200"/>
      <c r="G39" s="78" t="s">
        <v>303</v>
      </c>
      <c r="H39" s="78"/>
      <c r="I39" s="67" t="str">
        <f>IF(VLOOKUP(B39,'ﾃﾞｰﾀ項目定義'!$A$4:$E$1011,5,FALSE)=0,"",VLOOKUP(B39,'ﾃﾞｰﾀ項目定義'!$A$4:$E$1011,5,FALSE))</f>
        <v>受注側が管理する受注明細の識別子</v>
      </c>
    </row>
    <row r="40" spans="1:9" ht="13.5">
      <c r="A40" s="89">
        <f t="shared" si="0"/>
        <v>37</v>
      </c>
      <c r="B40" s="77">
        <v>27031</v>
      </c>
      <c r="C40" s="77" t="str">
        <f>VLOOKUP(B40,'ﾃﾞｰﾀ項目定義'!$A$4:$E$1011,2,FALSE)</f>
        <v>注文受諾区分（明細）</v>
      </c>
      <c r="D40" s="78">
        <f>VLOOKUP(B40,'ﾃﾞｰﾀ項目定義'!$A$4:$E$1011,3,FALSE)</f>
        <v>2</v>
      </c>
      <c r="E40" s="78" t="str">
        <f>VLOOKUP(B40,'ﾃﾞｰﾀ項目定義'!$A$4:$E$1011,4,FALSE)</f>
        <v>X</v>
      </c>
      <c r="F40" s="78"/>
      <c r="G40" s="78" t="s">
        <v>1055</v>
      </c>
      <c r="H40" s="78"/>
      <c r="I40" s="67" t="str">
        <f>IF(VLOOKUP(B40,'ﾃﾞｰﾀ項目定義'!$A$4:$E$1011,5,FALSE)=0,"",VLOOKUP(B40,'ﾃﾞｰﾀ項目定義'!$A$4:$E$1011,5,FALSE))</f>
        <v>00:ｴﾗ-無し､01～ｴﾗｰ内容</v>
      </c>
    </row>
    <row r="41" spans="1:9" ht="13.5">
      <c r="A41" s="89">
        <f t="shared" si="0"/>
        <v>38</v>
      </c>
      <c r="B41" s="77">
        <v>27032</v>
      </c>
      <c r="C41" s="77" t="str">
        <f>VLOOKUP(B41,'ﾃﾞｰﾀ項目定義'!$A$4:$E$1011,2,FALSE)</f>
        <v>明細備考(半角）</v>
      </c>
      <c r="D41" s="78">
        <f>VLOOKUP(B41,'ﾃﾞｰﾀ項目定義'!$A$4:$E$1011,3,FALSE)</f>
        <v>30</v>
      </c>
      <c r="E41" s="78" t="str">
        <f>VLOOKUP(B41,'ﾃﾞｰﾀ項目定義'!$A$4:$E$1011,4,FALSE)</f>
        <v>X</v>
      </c>
      <c r="F41" s="78"/>
      <c r="G41" s="78" t="s">
        <v>1055</v>
      </c>
      <c r="H41" s="78"/>
      <c r="I41" s="67" t="str">
        <f>IF(VLOOKUP(B41,'ﾃﾞｰﾀ項目定義'!$A$4:$E$1011,5,FALSE)=0,"",VLOOKUP(B41,'ﾃﾞｰﾀ項目定義'!$A$4:$E$1011,5,FALSE))</f>
        <v>ｶﾅ・英数字による備考。当該ﾒｯｾｰｼﾞに対するﾒｯｾｰｼﾞ作成側の追記事項</v>
      </c>
    </row>
    <row r="42" spans="1:9" ht="13.5">
      <c r="A42" s="89">
        <f t="shared" si="0"/>
        <v>39</v>
      </c>
      <c r="B42" s="77">
        <v>27033</v>
      </c>
      <c r="C42" s="77" t="str">
        <f>VLOOKUP(B42,'ﾃﾞｰﾀ項目定義'!$A$4:$E$1011,2,FALSE)</f>
        <v>明細備考(全角）</v>
      </c>
      <c r="D42" s="78">
        <f>VLOOKUP(B42,'ﾃﾞｰﾀ項目定義'!$A$4:$E$1011,3,FALSE)</f>
        <v>60</v>
      </c>
      <c r="E42" s="78" t="str">
        <f>VLOOKUP(B42,'ﾃﾞｰﾀ項目定義'!$A$4:$E$1011,4,FALSE)</f>
        <v>K</v>
      </c>
      <c r="F42" s="78"/>
      <c r="G42" s="78" t="s">
        <v>1055</v>
      </c>
      <c r="H42" s="78"/>
      <c r="I42" s="67" t="str">
        <f>IF(VLOOKUP(B42,'ﾃﾞｰﾀ項目定義'!$A$4:$E$1011,5,FALSE)=0,"",VLOOKUP(B42,'ﾃﾞｰﾀ項目定義'!$A$4:$E$1011,5,FALSE))</f>
        <v>かな・漢字による備考。当該ﾒｯｾｰｼﾞに対するﾒｯｾｰｼﾞ作成側の追記事項</v>
      </c>
    </row>
    <row r="43" spans="1:9" ht="13.5">
      <c r="A43" s="89">
        <f t="shared" si="0"/>
        <v>40</v>
      </c>
      <c r="B43" s="77">
        <v>27035</v>
      </c>
      <c r="C43" s="77" t="str">
        <f>VLOOKUP(B43,'ﾃﾞｰﾀ項目定義'!$A$4:$E$1011,2,FALSE)</f>
        <v>JANｺｰﾄﾞ</v>
      </c>
      <c r="D43" s="78">
        <f>VLOOKUP(B43,'ﾃﾞｰﾀ項目定義'!$A$4:$E$1011,3,FALSE)</f>
        <v>13</v>
      </c>
      <c r="E43" s="78" t="str">
        <f>VLOOKUP(B43,'ﾃﾞｰﾀ項目定義'!$A$4:$E$1011,4,FALSE)</f>
        <v>X</v>
      </c>
      <c r="F43" s="78">
        <v>3</v>
      </c>
      <c r="G43" s="78" t="s">
        <v>1055</v>
      </c>
      <c r="H43" s="78"/>
      <c r="I43" s="67" t="str">
        <f>IF(VLOOKUP(B43,'ﾃﾞｰﾀ項目定義'!$A$4:$E$1011,5,FALSE)=0,"",VLOOKUP(B43,'ﾃﾞｰﾀ項目定義'!$A$4:$E$1011,5,FALSE))</f>
        <v>ﾒｰｶｰが採番したJANｺｰﾄﾞ</v>
      </c>
    </row>
    <row r="44" spans="1:9" ht="13.5">
      <c r="A44" s="89">
        <f>SUM(1+A43)</f>
        <v>41</v>
      </c>
      <c r="B44" s="77">
        <v>27036</v>
      </c>
      <c r="C44" s="77" t="str">
        <f>VLOOKUP(B44,'ﾃﾞｰﾀ項目定義'!$A$4:$E$1011,2,FALSE)</f>
        <v>受注者製品ｺｰﾄﾞ</v>
      </c>
      <c r="D44" s="78">
        <f>VLOOKUP(B44,'ﾃﾞｰﾀ項目定義'!$A$4:$E$1011,3,FALSE)</f>
        <v>35</v>
      </c>
      <c r="E44" s="78" t="str">
        <f>VLOOKUP(B44,'ﾃﾞｰﾀ項目定義'!$A$4:$E$1011,4,FALSE)</f>
        <v>X</v>
      </c>
      <c r="F44" s="78">
        <v>2</v>
      </c>
      <c r="G44" s="78" t="s">
        <v>1055</v>
      </c>
      <c r="H44" s="78"/>
      <c r="I44" s="67" t="str">
        <f>IF(VLOOKUP(B44,'ﾃﾞｰﾀ項目定義'!$A$4:$E$1011,5,FALSE)=0,"",VLOOKUP(B44,'ﾃﾞｰﾀ項目定義'!$A$4:$E$1011,5,FALSE))</f>
        <v>受注側が採番した製品の管理番号</v>
      </c>
    </row>
    <row r="45" spans="1:9" ht="13.5">
      <c r="A45" s="89">
        <f>SUM(1+A44)</f>
        <v>42</v>
      </c>
      <c r="B45" s="77">
        <v>27331</v>
      </c>
      <c r="C45" s="77" t="str">
        <f>VLOOKUP(B45,'ﾃﾞｰﾀ項目定義'!$A$4:$E$1011,2,FALSE)</f>
        <v>発注者製品ｺｰﾄﾞ</v>
      </c>
      <c r="D45" s="78">
        <f>VLOOKUP(B45,'ﾃﾞｰﾀ項目定義'!$A$4:$E$1011,3,FALSE)</f>
        <v>35</v>
      </c>
      <c r="E45" s="78" t="str">
        <f>VLOOKUP(B45,'ﾃﾞｰﾀ項目定義'!$A$4:$E$1011,4,FALSE)</f>
        <v>X</v>
      </c>
      <c r="F45" s="78"/>
      <c r="G45" s="78" t="s">
        <v>1055</v>
      </c>
      <c r="H45" s="78"/>
      <c r="I45" s="67" t="str">
        <f>IF(VLOOKUP(B45,'ﾃﾞｰﾀ項目定義'!$A$4:$E$1011,5,FALSE)=0,"",VLOOKUP(B45,'ﾃﾞｰﾀ項目定義'!$A$4:$E$1011,5,FALSE))</f>
        <v>発注側が採番した製品の管理番号</v>
      </c>
    </row>
    <row r="46" spans="1:9" ht="13.5">
      <c r="A46" s="89">
        <f>SUM(1+A45)</f>
        <v>43</v>
      </c>
      <c r="B46" s="77">
        <v>27037</v>
      </c>
      <c r="C46" s="77" t="str">
        <f>VLOOKUP(B46,'ﾃﾞｰﾀ項目定義'!$A$4:$E$1011,2,FALSE)</f>
        <v>EANｺ-ﾄﾞ</v>
      </c>
      <c r="D46" s="78">
        <f>VLOOKUP(B46,'ﾃﾞｰﾀ項目定義'!$A$4:$E$1011,3,FALSE)</f>
        <v>13</v>
      </c>
      <c r="E46" s="78" t="str">
        <f>VLOOKUP(B46,'ﾃﾞｰﾀ項目定義'!$A$4:$E$1011,4,FALSE)</f>
        <v>X</v>
      </c>
      <c r="F46" s="78"/>
      <c r="G46" s="78" t="s">
        <v>1055</v>
      </c>
      <c r="H46" s="78"/>
      <c r="I46" s="67" t="str">
        <f>IF(VLOOKUP(B46,'ﾃﾞｰﾀ項目定義'!$A$4:$E$1011,5,FALSE)=0,"",VLOOKUP(B46,'ﾃﾞｰﾀ項目定義'!$A$4:$E$1011,5,FALSE))</f>
        <v>ﾒｰｶｰが採番したEANｺｰﾄﾞ（海外製品）</v>
      </c>
    </row>
    <row r="47" spans="1:9" ht="13.5">
      <c r="A47" s="89">
        <f>SUM(1+A46)</f>
        <v>44</v>
      </c>
      <c r="B47" s="77">
        <v>27038</v>
      </c>
      <c r="C47" s="77" t="str">
        <f>VLOOKUP(B47,'ﾃﾞｰﾀ項目定義'!$A$4:$E$1011,2,FALSE)</f>
        <v>UPCｺ-ﾄﾞ</v>
      </c>
      <c r="D47" s="78">
        <f>VLOOKUP(B47,'ﾃﾞｰﾀ項目定義'!$A$4:$E$1011,3,FALSE)</f>
        <v>13</v>
      </c>
      <c r="E47" s="78" t="str">
        <f>VLOOKUP(B47,'ﾃﾞｰﾀ項目定義'!$A$4:$E$1011,4,FALSE)</f>
        <v>X</v>
      </c>
      <c r="F47" s="78"/>
      <c r="G47" s="78" t="s">
        <v>1055</v>
      </c>
      <c r="H47" s="78"/>
      <c r="I47" s="67" t="str">
        <f>IF(VLOOKUP(B47,'ﾃﾞｰﾀ項目定義'!$A$4:$E$1011,5,FALSE)=0,"",VLOOKUP(B47,'ﾃﾞｰﾀ項目定義'!$A$4:$E$1011,5,FALSE))</f>
        <v>ﾒｰｶｰが採番したUPCｺｰﾄﾞ（米国製品）。先頭にゼロを付加する。</v>
      </c>
    </row>
    <row r="48" spans="1:9" ht="13.5">
      <c r="A48" s="89">
        <f t="shared" si="0"/>
        <v>45</v>
      </c>
      <c r="B48" s="77">
        <v>27039</v>
      </c>
      <c r="C48" s="77" t="str">
        <f>VLOOKUP(B48,'ﾃﾞｰﾀ項目定義'!$A$4:$E$1011,2,FALSE)</f>
        <v>ISBNｺ-ﾄﾞ</v>
      </c>
      <c r="D48" s="78">
        <f>VLOOKUP(B48,'ﾃﾞｰﾀ項目定義'!$A$4:$E$1011,3,FALSE)</f>
        <v>13</v>
      </c>
      <c r="E48" s="78" t="str">
        <f>VLOOKUP(B48,'ﾃﾞｰﾀ項目定義'!$A$4:$E$1011,4,FALSE)</f>
        <v>X</v>
      </c>
      <c r="F48" s="78"/>
      <c r="G48" s="78" t="s">
        <v>1055</v>
      </c>
      <c r="H48" s="78"/>
      <c r="I48" s="67" t="str">
        <f>IF(VLOOKUP(B48,'ﾃﾞｰﾀ項目定義'!$A$4:$E$1011,5,FALSE)=0,"",VLOOKUP(B48,'ﾃﾞｰﾀ項目定義'!$A$4:$E$1011,5,FALSE))</f>
        <v>ﾒｰｶｰが採番したISBNｺｰﾄﾞ</v>
      </c>
    </row>
    <row r="49" spans="1:9" ht="13.5">
      <c r="A49" s="89">
        <f t="shared" si="0"/>
        <v>46</v>
      </c>
      <c r="B49" s="77">
        <v>27040</v>
      </c>
      <c r="C49" s="77" t="str">
        <f>VLOOKUP(B49,'ﾃﾞｰﾀ項目定義'!$A$4:$E$1011,2,FALSE)</f>
        <v>製品名(全角）</v>
      </c>
      <c r="D49" s="78" t="str">
        <f>VLOOKUP(B49,'ﾃﾞｰﾀ項目定義'!$A$4:$E$1011,3,FALSE)</f>
        <v>80</v>
      </c>
      <c r="E49" s="78" t="str">
        <f>VLOOKUP(B49,'ﾃﾞｰﾀ項目定義'!$A$4:$E$1011,4,FALSE)</f>
        <v>K</v>
      </c>
      <c r="F49" s="78"/>
      <c r="G49" s="78" t="s">
        <v>1055</v>
      </c>
      <c r="H49" s="78"/>
      <c r="I49" s="67" t="str">
        <f>IF(VLOOKUP(B49,'ﾃﾞｰﾀ項目定義'!$A$4:$E$1011,5,FALSE)=0,"",VLOOKUP(B49,'ﾃﾞｰﾀ項目定義'!$A$4:$E$1011,5,FALSE))</f>
        <v>製品名称(漢字):商品ｶﾀﾛｸﾞにおける略称</v>
      </c>
    </row>
    <row r="50" spans="1:9" ht="13.5">
      <c r="A50" s="89">
        <f t="shared" si="0"/>
        <v>47</v>
      </c>
      <c r="B50" s="77">
        <v>27041</v>
      </c>
      <c r="C50" s="77" t="str">
        <f>VLOOKUP(B50,'ﾃﾞｰﾀ項目定義'!$A$4:$E$1011,2,FALSE)</f>
        <v>製品名(半角）</v>
      </c>
      <c r="D50" s="78" t="str">
        <f>VLOOKUP(B50,'ﾃﾞｰﾀ項目定義'!$A$4:$E$1011,3,FALSE)</f>
        <v>40</v>
      </c>
      <c r="E50" s="78" t="str">
        <f>VLOOKUP(B50,'ﾃﾞｰﾀ項目定義'!$A$4:$E$1011,4,FALSE)</f>
        <v>X</v>
      </c>
      <c r="F50" s="78"/>
      <c r="G50" s="78" t="s">
        <v>1055</v>
      </c>
      <c r="H50" s="78"/>
      <c r="I50" s="67" t="str">
        <f>IF(VLOOKUP(B50,'ﾃﾞｰﾀ項目定義'!$A$4:$E$1011,5,FALSE)=0,"",VLOOKUP(B50,'ﾃﾞｰﾀ項目定義'!$A$4:$E$1011,5,FALSE))</f>
        <v>製品名称(ｼﾝｸﾞﾙ文字):商品ｶﾀﾛｸﾞにおける略称</v>
      </c>
    </row>
    <row r="51" spans="1:9" ht="13.5">
      <c r="A51" s="89">
        <f t="shared" si="0"/>
        <v>48</v>
      </c>
      <c r="B51" s="77">
        <v>27042</v>
      </c>
      <c r="C51" s="77" t="str">
        <f>VLOOKUP(B51,'ﾃﾞｰﾀ項目定義'!$A$4:$E$1011,2,FALSE)</f>
        <v>ﾗｲｾﾝｽ区分</v>
      </c>
      <c r="D51" s="78">
        <f>VLOOKUP(B51,'ﾃﾞｰﾀ項目定義'!$A$4:$E$1011,3,FALSE)</f>
        <v>1</v>
      </c>
      <c r="E51" s="78" t="str">
        <f>VLOOKUP(B51,'ﾃﾞｰﾀ項目定義'!$A$4:$E$1011,4,FALSE)</f>
        <v>X</v>
      </c>
      <c r="F51" s="78"/>
      <c r="G51" s="78" t="s">
        <v>1055</v>
      </c>
      <c r="H51" s="78"/>
      <c r="I51" s="67" t="str">
        <f>IF(VLOOKUP(B51,'ﾃﾞｰﾀ項目定義'!$A$4:$E$1011,5,FALSE)=0,"",VLOOKUP(B51,'ﾃﾞｰﾀ項目定義'!$A$4:$E$1011,5,FALSE))</f>
        <v>1:通常､2:ﾗｲｾﾝｽ(ﾒﾃﾞｨｱ有）､3:ﾗｲｾﾝｽ（ﾒﾃﾞｨｱ無）</v>
      </c>
    </row>
    <row r="52" spans="1:9" ht="13.5" customHeight="1">
      <c r="A52" s="89">
        <f t="shared" si="0"/>
        <v>49</v>
      </c>
      <c r="B52" s="77">
        <v>27043</v>
      </c>
      <c r="C52" s="77" t="str">
        <f>VLOOKUP(B52,'ﾃﾞｰﾀ項目定義'!$A$4:$E$1011,2,FALSE)</f>
        <v>単価区分</v>
      </c>
      <c r="D52" s="78">
        <f>VLOOKUP(B52,'ﾃﾞｰﾀ項目定義'!$A$4:$E$1011,3,FALSE)</f>
        <v>1</v>
      </c>
      <c r="E52" s="78" t="str">
        <f>VLOOKUP(B52,'ﾃﾞｰﾀ項目定義'!$A$4:$E$1011,4,FALSE)</f>
        <v>X</v>
      </c>
      <c r="F52" s="78"/>
      <c r="G52" s="78" t="s">
        <v>1055</v>
      </c>
      <c r="H52" s="78"/>
      <c r="I52" s="67" t="str">
        <f>IF(VLOOKUP(B52,'ﾃﾞｰﾀ項目定義'!$A$4:$E$1011,5,FALSE)=0,"",VLOOKUP(B52,'ﾃﾞｰﾀ項目定義'!$A$4:$E$1011,5,FALSE))</f>
        <v>0:確定単価､1:単価未定､2:その他(特価など)</v>
      </c>
    </row>
    <row r="53" spans="1:9" ht="13.5" customHeight="1">
      <c r="A53" s="89">
        <f t="shared" si="0"/>
        <v>50</v>
      </c>
      <c r="B53" s="77">
        <v>27044</v>
      </c>
      <c r="C53" s="77" t="str">
        <f>VLOOKUP(B53,'ﾃﾞｰﾀ項目定義'!$A$4:$E$1011,2,FALSE)</f>
        <v>単価</v>
      </c>
      <c r="D53" s="78" t="str">
        <f>VLOOKUP(B53,'ﾃﾞｰﾀ項目定義'!$A$4:$E$1011,3,FALSE)</f>
        <v>12V(3)</v>
      </c>
      <c r="E53" s="78" t="str">
        <f>VLOOKUP(B53,'ﾃﾞｰﾀ項目定義'!$A$4:$E$1011,4,FALSE)</f>
        <v>9</v>
      </c>
      <c r="F53" s="78"/>
      <c r="G53" s="78" t="s">
        <v>1055</v>
      </c>
      <c r="H53" s="78"/>
      <c r="I53" s="67" t="str">
        <f>IF(VLOOKUP(B53,'ﾃﾞｰﾀ項目定義'!$A$4:$E$1011,5,FALSE)=0,"",VLOOKUP(B53,'ﾃﾞｰﾀ項目定義'!$A$4:$E$1011,5,FALSE))</f>
        <v>製品個別仕切価格</v>
      </c>
    </row>
    <row r="54" spans="1:9" ht="13.5">
      <c r="A54" s="89">
        <f t="shared" si="0"/>
        <v>51</v>
      </c>
      <c r="B54" s="77">
        <v>27045</v>
      </c>
      <c r="C54" s="77" t="str">
        <f>VLOOKUP(B54,'ﾃﾞｰﾀ項目定義'!$A$4:$E$1011,2,FALSE)</f>
        <v>単価印字区分</v>
      </c>
      <c r="D54" s="78">
        <f>VLOOKUP(B54,'ﾃﾞｰﾀ項目定義'!$A$4:$E$1011,3,FALSE)</f>
        <v>1</v>
      </c>
      <c r="E54" s="78" t="str">
        <f>VLOOKUP(B54,'ﾃﾞｰﾀ項目定義'!$A$4:$E$1011,4,FALSE)</f>
        <v>X</v>
      </c>
      <c r="F54" s="78"/>
      <c r="G54" s="78" t="s">
        <v>1055</v>
      </c>
      <c r="H54" s="78"/>
      <c r="I54" s="67" t="str">
        <f>IF(VLOOKUP(B54,'ﾃﾞｰﾀ項目定義'!$A$4:$E$1011,5,FALSE)=0,"",VLOOKUP(B54,'ﾃﾞｰﾀ項目定義'!$A$4:$E$1011,5,FALSE))</f>
        <v>0:単価印字可､1:印字不可(納品書内)</v>
      </c>
    </row>
    <row r="55" spans="1:9" ht="13.5">
      <c r="A55" s="89">
        <f t="shared" si="0"/>
        <v>52</v>
      </c>
      <c r="B55" s="77">
        <v>27046</v>
      </c>
      <c r="C55" s="77" t="str">
        <f>VLOOKUP(B55,'ﾃﾞｰﾀ項目定義'!$A$4:$E$1011,2,FALSE)</f>
        <v>直納先単価</v>
      </c>
      <c r="D55" s="78" t="str">
        <f>VLOOKUP(B55,'ﾃﾞｰﾀ項目定義'!$A$4:$E$1011,3,FALSE)</f>
        <v>12V(3)</v>
      </c>
      <c r="E55" s="78" t="str">
        <f>VLOOKUP(B55,'ﾃﾞｰﾀ項目定義'!$A$4:$E$1011,4,FALSE)</f>
        <v>9</v>
      </c>
      <c r="F55" s="78"/>
      <c r="G55" s="78" t="s">
        <v>1055</v>
      </c>
      <c r="H55" s="78"/>
      <c r="I55" s="67" t="str">
        <f>IF(VLOOKUP(B55,'ﾃﾞｰﾀ項目定義'!$A$4:$E$1011,5,FALSE)=0,"",VLOOKUP(B55,'ﾃﾞｰﾀ項目定義'!$A$4:$E$1011,5,FALSE))</f>
        <v>直納先売り単価</v>
      </c>
    </row>
    <row r="56" spans="1:9" ht="13.5">
      <c r="A56" s="89">
        <f t="shared" si="0"/>
        <v>53</v>
      </c>
      <c r="B56" s="77">
        <v>27047</v>
      </c>
      <c r="C56" s="77" t="str">
        <f>VLOOKUP(B56,'ﾃﾞｰﾀ項目定義'!$A$4:$E$1011,2,FALSE)</f>
        <v>直納先単価印字区分</v>
      </c>
      <c r="D56" s="78">
        <f>VLOOKUP(B56,'ﾃﾞｰﾀ項目定義'!$A$4:$E$1011,3,FALSE)</f>
        <v>1</v>
      </c>
      <c r="E56" s="78" t="str">
        <f>VLOOKUP(B56,'ﾃﾞｰﾀ項目定義'!$A$4:$E$1011,4,FALSE)</f>
        <v>X</v>
      </c>
      <c r="F56" s="78"/>
      <c r="G56" s="78" t="s">
        <v>1055</v>
      </c>
      <c r="H56" s="78"/>
      <c r="I56" s="67" t="str">
        <f>IF(VLOOKUP(B56,'ﾃﾞｰﾀ項目定義'!$A$4:$E$1011,5,FALSE)=0,"",VLOOKUP(B56,'ﾃﾞｰﾀ項目定義'!$A$4:$E$1011,5,FALSE))</f>
        <v>0:直納単価印字可､1:印字不可</v>
      </c>
    </row>
    <row r="57" spans="1:9" ht="13.5">
      <c r="A57" s="89">
        <f t="shared" si="0"/>
        <v>54</v>
      </c>
      <c r="B57" s="77">
        <v>27048</v>
      </c>
      <c r="C57" s="77" t="str">
        <f>VLOOKUP(B57,'ﾃﾞｰﾀ項目定義'!$A$4:$E$1011,2,FALSE)</f>
        <v>注文数量</v>
      </c>
      <c r="D57" s="78">
        <f>VLOOKUP(B57,'ﾃﾞｰﾀ項目定義'!$A$4:$E$1011,3,FALSE)</f>
        <v>9</v>
      </c>
      <c r="E57" s="78" t="str">
        <f>VLOOKUP(B57,'ﾃﾞｰﾀ項目定義'!$A$4:$E$1011,4,FALSE)</f>
        <v>9</v>
      </c>
      <c r="F57" s="78">
        <v>3</v>
      </c>
      <c r="G57" s="78" t="s">
        <v>1055</v>
      </c>
      <c r="H57" s="78"/>
      <c r="I57" s="67" t="str">
        <f>IF(VLOOKUP(B57,'ﾃﾞｰﾀ項目定義'!$A$4:$E$1011,5,FALSE)=0,"",VLOOKUP(B57,'ﾃﾞｰﾀ項目定義'!$A$4:$E$1011,5,FALSE))</f>
        <v>受発注数量</v>
      </c>
    </row>
    <row r="58" spans="1:9" ht="13.5">
      <c r="A58" s="89">
        <f t="shared" si="0"/>
        <v>55</v>
      </c>
      <c r="B58" s="77">
        <v>27333</v>
      </c>
      <c r="C58" s="77" t="str">
        <f>VLOOKUP(B58,'ﾃﾞｰﾀ項目定義'!$A$4:$E$1011,2,FALSE)</f>
        <v>明細金額</v>
      </c>
      <c r="D58" s="78">
        <f>VLOOKUP(B58,'ﾃﾞｰﾀ項目定義'!$A$4:$E$1011,3,FALSE)</f>
        <v>13</v>
      </c>
      <c r="E58" s="78">
        <f>VLOOKUP(B58,'ﾃﾞｰﾀ項目定義'!$A$4:$E$1011,4,FALSE)</f>
        <v>9</v>
      </c>
      <c r="F58" s="78"/>
      <c r="G58" s="78" t="s">
        <v>303</v>
      </c>
      <c r="H58" s="78"/>
      <c r="I58" s="67" t="str">
        <f>IF(VLOOKUP(B58,'ﾃﾞｰﾀ項目定義'!$A$4:$E$1011,5,FALSE)=0,"",VLOOKUP(B58,'ﾃﾞｰﾀ項目定義'!$A$4:$E$1011,5,FALSE))</f>
        <v>明細１行毎の金額</v>
      </c>
    </row>
    <row r="59" spans="1:9" ht="13.5">
      <c r="A59" s="89">
        <f t="shared" si="0"/>
        <v>56</v>
      </c>
      <c r="B59" s="77">
        <v>27057</v>
      </c>
      <c r="C59" s="77" t="str">
        <f>VLOOKUP(B59,'ﾃﾞｰﾀ項目定義'!$A$4:$E$1011,2,FALSE)</f>
        <v>分納区分</v>
      </c>
      <c r="D59" s="78" t="str">
        <f>VLOOKUP(B59,'ﾃﾞｰﾀ項目定義'!$A$4:$E$1011,3,FALSE)</f>
        <v>1</v>
      </c>
      <c r="E59" s="78" t="str">
        <f>VLOOKUP(B59,'ﾃﾞｰﾀ項目定義'!$A$4:$E$1011,4,FALSE)</f>
        <v>X</v>
      </c>
      <c r="F59" s="78"/>
      <c r="G59" s="78" t="s">
        <v>1055</v>
      </c>
      <c r="H59" s="78"/>
      <c r="I59" s="67" t="str">
        <f>IF(VLOOKUP(B59,'ﾃﾞｰﾀ項目定義'!$A$4:$E$1011,5,FALSE)=0,"",VLOOKUP(B59,'ﾃﾞｰﾀ項目定義'!$A$4:$E$1011,5,FALSE))</f>
        <v>1:分納､2:一括､3:その他(分納､一括共に可､等)</v>
      </c>
    </row>
    <row r="60" spans="1:9" ht="13.5">
      <c r="A60" s="89">
        <f t="shared" si="0"/>
        <v>57</v>
      </c>
      <c r="B60" s="77">
        <v>27058</v>
      </c>
      <c r="C60" s="77" t="str">
        <f>VLOOKUP(B60,'ﾃﾞｰﾀ項目定義'!$A$4:$E$1011,2,FALSE)</f>
        <v>納入日区分</v>
      </c>
      <c r="D60" s="78">
        <f>VLOOKUP(B60,'ﾃﾞｰﾀ項目定義'!$A$4:$E$1011,3,FALSE)</f>
        <v>1</v>
      </c>
      <c r="E60" s="78" t="str">
        <f>VLOOKUP(B60,'ﾃﾞｰﾀ項目定義'!$A$4:$E$1011,4,FALSE)</f>
        <v>X</v>
      </c>
      <c r="F60" s="78"/>
      <c r="G60" s="78" t="s">
        <v>1055</v>
      </c>
      <c r="H60" s="78"/>
      <c r="I60" s="67" t="str">
        <f>IF(VLOOKUP(B60,'ﾃﾞｰﾀ項目定義'!$A$4:$E$1011,5,FALSE)=0,"",VLOOKUP(B60,'ﾃﾞｰﾀ項目定義'!$A$4:$E$1011,5,FALSE))</f>
        <v>0:通常､1:指定､2:以前､3:以降､4:指定(頃)</v>
      </c>
    </row>
    <row r="61" spans="1:9" ht="13.5">
      <c r="A61" s="89">
        <f t="shared" si="0"/>
        <v>58</v>
      </c>
      <c r="B61" s="77">
        <v>27059</v>
      </c>
      <c r="C61" s="77" t="str">
        <f>VLOOKUP(B61,'ﾃﾞｰﾀ項目定義'!$A$4:$E$1011,2,FALSE)</f>
        <v>納入指定日</v>
      </c>
      <c r="D61" s="78" t="str">
        <f>VLOOKUP(B61,'ﾃﾞｰﾀ項目定義'!$A$4:$E$1011,3,FALSE)</f>
        <v>8</v>
      </c>
      <c r="E61" s="78" t="str">
        <f>VLOOKUP(B61,'ﾃﾞｰﾀ項目定義'!$A$4:$E$1011,4,FALSE)</f>
        <v>Y</v>
      </c>
      <c r="F61" s="78"/>
      <c r="G61" s="78" t="s">
        <v>1055</v>
      </c>
      <c r="H61" s="78"/>
      <c r="I61" s="67" t="str">
        <f>IF(VLOOKUP(B61,'ﾃﾞｰﾀ項目定義'!$A$4:$E$1011,5,FALSE)=0,"",VLOOKUP(B61,'ﾃﾞｰﾀ項目定義'!$A$4:$E$1011,5,FALSE))</f>
        <v>発注側が指定する納入日</v>
      </c>
    </row>
    <row r="62" spans="1:9" ht="13.5">
      <c r="A62" s="89">
        <f t="shared" si="0"/>
        <v>59</v>
      </c>
      <c r="B62" s="77">
        <v>27060</v>
      </c>
      <c r="C62" s="77" t="str">
        <f>VLOOKUP(B62,'ﾃﾞｰﾀ項目定義'!$A$4:$E$1011,2,FALSE)</f>
        <v>納入指定時刻（FROM）</v>
      </c>
      <c r="D62" s="78">
        <f>VLOOKUP(B62,'ﾃﾞｰﾀ項目定義'!$A$4:$E$1011,3,FALSE)</f>
        <v>4</v>
      </c>
      <c r="E62" s="78">
        <f>VLOOKUP(B62,'ﾃﾞｰﾀ項目定義'!$A$4:$E$1011,4,FALSE)</f>
        <v>9</v>
      </c>
      <c r="F62" s="78"/>
      <c r="G62" s="78" t="s">
        <v>1055</v>
      </c>
      <c r="H62" s="78"/>
      <c r="I62" s="67" t="str">
        <f>IF(VLOOKUP(B62,'ﾃﾞｰﾀ項目定義'!$A$4:$E$1011,5,FALSE)=0,"",VLOOKUP(B62,'ﾃﾞｰﾀ項目定義'!$A$4:$E$1011,5,FALSE))</f>
        <v>納入指定時刻FROM （HHMM）</v>
      </c>
    </row>
    <row r="63" spans="1:9" ht="13.5">
      <c r="A63" s="89">
        <f t="shared" si="0"/>
        <v>60</v>
      </c>
      <c r="B63" s="77">
        <v>27061</v>
      </c>
      <c r="C63" s="77" t="str">
        <f>VLOOKUP(B63,'ﾃﾞｰﾀ項目定義'!$A$4:$E$1011,2,FALSE)</f>
        <v>納入指定時刻（TO）</v>
      </c>
      <c r="D63" s="78">
        <f>VLOOKUP(B63,'ﾃﾞｰﾀ項目定義'!$A$4:$E$1011,3,FALSE)</f>
        <v>4</v>
      </c>
      <c r="E63" s="78">
        <f>VLOOKUP(B63,'ﾃﾞｰﾀ項目定義'!$A$4:$E$1011,4,FALSE)</f>
        <v>9</v>
      </c>
      <c r="F63" s="78"/>
      <c r="G63" s="78" t="s">
        <v>1055</v>
      </c>
      <c r="H63" s="78"/>
      <c r="I63" s="67" t="str">
        <f>IF(VLOOKUP(B63,'ﾃﾞｰﾀ項目定義'!$A$4:$E$1011,5,FALSE)=0,"",VLOOKUP(B63,'ﾃﾞｰﾀ項目定義'!$A$4:$E$1011,5,FALSE))</f>
        <v>納入指定時刻TO （HHMM）</v>
      </c>
    </row>
    <row r="64" spans="1:9" ht="13.5">
      <c r="A64" s="89">
        <f t="shared" si="0"/>
        <v>61</v>
      </c>
      <c r="B64" s="77">
        <v>27062</v>
      </c>
      <c r="C64" s="77" t="str">
        <f>VLOOKUP(B64,'ﾃﾞｰﾀ項目定義'!$A$4:$E$1011,2,FALSE)</f>
        <v>直納区分</v>
      </c>
      <c r="D64" s="78" t="str">
        <f>VLOOKUP(B64,'ﾃﾞｰﾀ項目定義'!$A$4:$E$1011,3,FALSE)</f>
        <v>1</v>
      </c>
      <c r="E64" s="78" t="str">
        <f>VLOOKUP(B64,'ﾃﾞｰﾀ項目定義'!$A$4:$E$1011,4,FALSE)</f>
        <v>X</v>
      </c>
      <c r="F64" s="78"/>
      <c r="G64" s="78" t="s">
        <v>1055</v>
      </c>
      <c r="H64" s="78"/>
      <c r="I64" s="67" t="str">
        <f>IF(VLOOKUP(B64,'ﾃﾞｰﾀ項目定義'!$A$4:$E$1011,5,FALSE)=0,"",VLOOKUP(B64,'ﾃﾞｰﾀ項目定義'!$A$4:$E$1011,5,FALSE))</f>
        <v>1:通常､2:直納(納入先へ)</v>
      </c>
    </row>
    <row r="65" spans="1:9" ht="13.5">
      <c r="A65" s="89">
        <f t="shared" si="0"/>
        <v>62</v>
      </c>
      <c r="B65" s="77">
        <v>27063</v>
      </c>
      <c r="C65" s="77" t="str">
        <f>VLOOKUP(B65,'ﾃﾞｰﾀ項目定義'!$A$4:$E$1011,2,FALSE)</f>
        <v>受渡場所ｺｰﾄﾞ</v>
      </c>
      <c r="D65" s="78">
        <f>VLOOKUP(B65,'ﾃﾞｰﾀ項目定義'!$A$4:$E$1011,3,FALSE)</f>
        <v>20</v>
      </c>
      <c r="E65" s="78" t="str">
        <f>VLOOKUP(B65,'ﾃﾞｰﾀ項目定義'!$A$4:$E$1011,4,FALSE)</f>
        <v>X</v>
      </c>
      <c r="F65" s="78"/>
      <c r="G65" s="78" t="s">
        <v>1055</v>
      </c>
      <c r="H65" s="78"/>
      <c r="I65" s="67" t="str">
        <f>IF(VLOOKUP(B65,'ﾃﾞｰﾀ項目定義'!$A$4:$E$1011,5,FALSE)=0,"",VLOOKUP(B65,'ﾃﾞｰﾀ項目定義'!$A$4:$E$1011,5,FALSE))</f>
        <v>二者間で取引上使用されている受渡場所を表すｺｰﾄﾞ</v>
      </c>
    </row>
    <row r="66" spans="1:9" ht="13.5" customHeight="1">
      <c r="A66" s="89">
        <f t="shared" si="0"/>
        <v>63</v>
      </c>
      <c r="B66" s="77">
        <v>27372</v>
      </c>
      <c r="C66" s="77" t="str">
        <f>VLOOKUP(B66,'ﾃﾞｰﾀ項目定義'!$A$4:$E$1011,2,FALSE)</f>
        <v>受渡場所名(半角)</v>
      </c>
      <c r="D66" s="78">
        <f>VLOOKUP(B66,'ﾃﾞｰﾀ項目定義'!$A$4:$E$1011,3,FALSE)</f>
        <v>20</v>
      </c>
      <c r="E66" s="78" t="str">
        <f>VLOOKUP(B66,'ﾃﾞｰﾀ項目定義'!$A$4:$E$1011,4,FALSE)</f>
        <v>X</v>
      </c>
      <c r="F66" s="78"/>
      <c r="G66" s="78" t="s">
        <v>303</v>
      </c>
      <c r="H66" s="78"/>
      <c r="I66" s="67" t="str">
        <f>IF(VLOOKUP(B66,'ﾃﾞｰﾀ項目定義'!$A$4:$E$1011,5,FALSE)=0,"",VLOOKUP(B66,'ﾃﾞｰﾀ項目定義'!$A$4:$E$1011,5,FALSE))</f>
        <v>受渡場所を表す名称</v>
      </c>
    </row>
    <row r="67" spans="1:9" ht="13.5" customHeight="1">
      <c r="A67" s="89">
        <f t="shared" si="0"/>
        <v>64</v>
      </c>
      <c r="B67" s="77">
        <v>27373</v>
      </c>
      <c r="C67" s="77" t="str">
        <f>VLOOKUP(B67,'ﾃﾞｰﾀ項目定義'!$A$4:$E$1011,2,FALSE)</f>
        <v>受渡場所名(全角)</v>
      </c>
      <c r="D67" s="78">
        <f>VLOOKUP(B67,'ﾃﾞｰﾀ項目定義'!$A$4:$E$1011,3,FALSE)</f>
        <v>40</v>
      </c>
      <c r="E67" s="78" t="str">
        <f>VLOOKUP(B67,'ﾃﾞｰﾀ項目定義'!$A$4:$E$1011,4,FALSE)</f>
        <v>K</v>
      </c>
      <c r="F67" s="78"/>
      <c r="G67" s="78" t="s">
        <v>303</v>
      </c>
      <c r="H67" s="78"/>
      <c r="I67" s="67" t="str">
        <f>IF(VLOOKUP(B67,'ﾃﾞｰﾀ項目定義'!$A$4:$E$1011,5,FALSE)=0,"",VLOOKUP(B67,'ﾃﾞｰﾀ項目定義'!$A$4:$E$1011,5,FALSE))</f>
        <v>受渡場所を表す名称</v>
      </c>
    </row>
    <row r="68" spans="1:9" ht="13.5" customHeight="1">
      <c r="A68" s="89">
        <f>A67+1</f>
        <v>65</v>
      </c>
      <c r="B68" s="77">
        <v>27374</v>
      </c>
      <c r="C68" s="77" t="str">
        <f>VLOOKUP(B68,'ﾃﾞｰﾀ項目定義'!$A$4:$E$1011,2,FALSE)</f>
        <v>市町村ｺｰﾄﾞ</v>
      </c>
      <c r="D68" s="78">
        <f>VLOOKUP(B68,'ﾃﾞｰﾀ項目定義'!$A$4:$E$1011,3,FALSE)</f>
        <v>7</v>
      </c>
      <c r="E68" s="78" t="str">
        <f>VLOOKUP(B68,'ﾃﾞｰﾀ項目定義'!$A$4:$E$1011,4,FALSE)</f>
        <v>X</v>
      </c>
      <c r="F68" s="78"/>
      <c r="G68" s="78" t="s">
        <v>303</v>
      </c>
      <c r="H68" s="78"/>
      <c r="I68" s="67" t="str">
        <f>IF(VLOOKUP(B68,'ﾃﾞｰﾀ項目定義'!$A$4:$E$1011,5,FALSE)=0,"",VLOOKUP(B68,'ﾃﾞｰﾀ項目定義'!$A$4:$E$1011,5,FALSE))</f>
        <v>二者間で取引上使用されている市町村ｺｰﾄﾞ</v>
      </c>
    </row>
    <row r="69" spans="1:9" ht="13.5">
      <c r="A69" s="89">
        <f>SUM(1+A68)</f>
        <v>66</v>
      </c>
      <c r="B69" s="77">
        <v>27064</v>
      </c>
      <c r="C69" s="77" t="str">
        <f>VLOOKUP(B69,'ﾃﾞｰﾀ項目定義'!$A$4:$E$1011,2,FALSE)</f>
        <v>納入先ｺｰﾄﾞ</v>
      </c>
      <c r="D69" s="78">
        <f>VLOOKUP(B69,'ﾃﾞｰﾀ項目定義'!$A$4:$E$1011,3,FALSE)</f>
        <v>12</v>
      </c>
      <c r="E69" s="78" t="str">
        <f>VLOOKUP(B69,'ﾃﾞｰﾀ項目定義'!$A$4:$E$1011,4,FALSE)</f>
        <v>X</v>
      </c>
      <c r="F69" s="78"/>
      <c r="G69" s="78" t="s">
        <v>1055</v>
      </c>
      <c r="H69" s="78"/>
      <c r="I69" s="67" t="str">
        <f>IF(VLOOKUP(B69,'ﾃﾞｰﾀ項目定義'!$A$4:$E$1011,5,FALSE)=0,"",VLOOKUP(B69,'ﾃﾞｰﾀ項目定義'!$A$4:$E$1011,5,FALSE))</f>
        <v>二者間で取引上使用されている納入先を表すｺｰﾄﾞ</v>
      </c>
    </row>
    <row r="70" spans="1:9" ht="13.5">
      <c r="A70" s="89">
        <f t="shared" si="0"/>
        <v>67</v>
      </c>
      <c r="B70" s="77">
        <v>27065</v>
      </c>
      <c r="C70" s="77" t="str">
        <f>VLOOKUP(B70,'ﾃﾞｰﾀ項目定義'!$A$4:$E$1011,2,FALSE)</f>
        <v>納入先郵便番号</v>
      </c>
      <c r="D70" s="78" t="str">
        <f>VLOOKUP(B70,'ﾃﾞｰﾀ項目定義'!$A$4:$E$1011,3,FALSE)</f>
        <v>7</v>
      </c>
      <c r="E70" s="78" t="str">
        <f>VLOOKUP(B70,'ﾃﾞｰﾀ項目定義'!$A$4:$E$1011,4,FALSE)</f>
        <v>X</v>
      </c>
      <c r="F70" s="78"/>
      <c r="G70" s="78" t="s">
        <v>1055</v>
      </c>
      <c r="H70" s="78"/>
      <c r="I70" s="67" t="str">
        <f>IF(VLOOKUP(B70,'ﾃﾞｰﾀ項目定義'!$A$4:$E$1011,5,FALSE)=0,"",VLOOKUP(B70,'ﾃﾞｰﾀ項目定義'!$A$4:$E$1011,5,FALSE))</f>
        <v>(桁数はJTRNに準拠)</v>
      </c>
    </row>
    <row r="71" spans="1:9" ht="13.5">
      <c r="A71" s="89">
        <f t="shared" si="0"/>
        <v>68</v>
      </c>
      <c r="B71" s="77">
        <v>27066</v>
      </c>
      <c r="C71" s="77" t="str">
        <f>VLOOKUP(B71,'ﾃﾞｰﾀ項目定義'!$A$4:$E$1011,2,FALSE)</f>
        <v>納入先名称(半角）</v>
      </c>
      <c r="D71" s="78">
        <f>VLOOKUP(B71,'ﾃﾞｰﾀ項目定義'!$A$4:$E$1011,3,FALSE)</f>
        <v>100</v>
      </c>
      <c r="E71" s="78" t="str">
        <f>VLOOKUP(B71,'ﾃﾞｰﾀ項目定義'!$A$4:$E$1011,4,FALSE)</f>
        <v>X</v>
      </c>
      <c r="F71" s="78"/>
      <c r="G71" s="78" t="s">
        <v>1055</v>
      </c>
      <c r="H71" s="78"/>
      <c r="I71" s="67" t="str">
        <f>IF(VLOOKUP(B71,'ﾃﾞｰﾀ項目定義'!$A$4:$E$1011,5,FALSE)=0,"",VLOOKUP(B71,'ﾃﾞｰﾀ項目定義'!$A$4:$E$1011,5,FALSE))</f>
        <v>(桁数はJTRNに準拠)</v>
      </c>
    </row>
    <row r="72" spans="1:9" ht="13.5">
      <c r="A72" s="89">
        <f t="shared" si="0"/>
        <v>69</v>
      </c>
      <c r="B72" s="77">
        <v>27067</v>
      </c>
      <c r="C72" s="77" t="str">
        <f>VLOOKUP(B72,'ﾃﾞｰﾀ項目定義'!$A$4:$E$1011,2,FALSE)</f>
        <v>納入先名称（全角）</v>
      </c>
      <c r="D72" s="78">
        <f>VLOOKUP(B72,'ﾃﾞｰﾀ項目定義'!$A$4:$E$1011,3,FALSE)</f>
        <v>100</v>
      </c>
      <c r="E72" s="78" t="str">
        <f>VLOOKUP(B72,'ﾃﾞｰﾀ項目定義'!$A$4:$E$1011,4,FALSE)</f>
        <v>K</v>
      </c>
      <c r="F72" s="78"/>
      <c r="G72" s="78" t="s">
        <v>1055</v>
      </c>
      <c r="H72" s="78"/>
      <c r="I72" s="67" t="str">
        <f>IF(VLOOKUP(B72,'ﾃﾞｰﾀ項目定義'!$A$4:$E$1011,5,FALSE)=0,"",VLOOKUP(B72,'ﾃﾞｰﾀ項目定義'!$A$4:$E$1011,5,FALSE))</f>
        <v>(桁数はJTRNに準拠)</v>
      </c>
    </row>
    <row r="73" spans="1:9" ht="13.5">
      <c r="A73" s="89">
        <f t="shared" si="0"/>
        <v>70</v>
      </c>
      <c r="B73" s="77">
        <v>27068</v>
      </c>
      <c r="C73" s="77" t="str">
        <f>VLOOKUP(B73,'ﾃﾞｰﾀ項目定義'!$A$4:$E$1011,2,FALSE)</f>
        <v>納入先部門名称(半角）</v>
      </c>
      <c r="D73" s="78">
        <f>VLOOKUP(B73,'ﾃﾞｰﾀ項目定義'!$A$4:$E$1011,3,FALSE)</f>
        <v>50</v>
      </c>
      <c r="E73" s="78" t="str">
        <f>VLOOKUP(B73,'ﾃﾞｰﾀ項目定義'!$A$4:$E$1011,4,FALSE)</f>
        <v>X</v>
      </c>
      <c r="F73" s="78"/>
      <c r="G73" s="78" t="s">
        <v>1055</v>
      </c>
      <c r="H73" s="78"/>
      <c r="I73" s="67" t="str">
        <f>IF(VLOOKUP(B73,'ﾃﾞｰﾀ項目定義'!$A$4:$E$1011,5,FALSE)=0,"",VLOOKUP(B73,'ﾃﾞｰﾀ項目定義'!$A$4:$E$1011,5,FALSE))</f>
        <v>(桁数はJTRNに準拠)</v>
      </c>
    </row>
    <row r="74" spans="1:9" ht="13.5">
      <c r="A74" s="89">
        <f t="shared" si="0"/>
        <v>71</v>
      </c>
      <c r="B74" s="77">
        <v>27069</v>
      </c>
      <c r="C74" s="77" t="str">
        <f>VLOOKUP(B74,'ﾃﾞｰﾀ項目定義'!$A$4:$E$1011,2,FALSE)</f>
        <v>納入先部門名称（全角）</v>
      </c>
      <c r="D74" s="78">
        <f>VLOOKUP(B74,'ﾃﾞｰﾀ項目定義'!$A$4:$E$1011,3,FALSE)</f>
        <v>50</v>
      </c>
      <c r="E74" s="78" t="str">
        <f>VLOOKUP(B74,'ﾃﾞｰﾀ項目定義'!$A$4:$E$1011,4,FALSE)</f>
        <v>K</v>
      </c>
      <c r="F74" s="78"/>
      <c r="G74" s="78" t="s">
        <v>1055</v>
      </c>
      <c r="H74" s="78"/>
      <c r="I74" s="67" t="str">
        <f>IF(VLOOKUP(B74,'ﾃﾞｰﾀ項目定義'!$A$4:$E$1011,5,FALSE)=0,"",VLOOKUP(B74,'ﾃﾞｰﾀ項目定義'!$A$4:$E$1011,5,FALSE))</f>
        <v>(桁数はJTRNに準拠)</v>
      </c>
    </row>
    <row r="75" spans="1:9" ht="13.5">
      <c r="A75" s="89">
        <f t="shared" si="0"/>
        <v>72</v>
      </c>
      <c r="B75" s="77">
        <v>27070</v>
      </c>
      <c r="C75" s="77" t="str">
        <f>VLOOKUP(B75,'ﾃﾞｰﾀ項目定義'!$A$4:$E$1011,2,FALSE)</f>
        <v>納入先住所(半角）</v>
      </c>
      <c r="D75" s="78">
        <f>VLOOKUP(B75,'ﾃﾞｰﾀ項目定義'!$A$4:$E$1011,3,FALSE)</f>
        <v>180</v>
      </c>
      <c r="E75" s="78" t="str">
        <f>VLOOKUP(B75,'ﾃﾞｰﾀ項目定義'!$A$4:$E$1011,4,FALSE)</f>
        <v>X</v>
      </c>
      <c r="F75" s="78"/>
      <c r="G75" s="78" t="s">
        <v>1055</v>
      </c>
      <c r="H75" s="78"/>
      <c r="I75" s="67" t="str">
        <f>IF(VLOOKUP(B75,'ﾃﾞｰﾀ項目定義'!$A$4:$E$1011,5,FALSE)=0,"",VLOOKUP(B75,'ﾃﾞｰﾀ項目定義'!$A$4:$E$1011,5,FALSE))</f>
        <v>(桁数はJTRNに準拠)</v>
      </c>
    </row>
    <row r="76" spans="1:9" ht="13.5">
      <c r="A76" s="89">
        <f t="shared" si="0"/>
        <v>73</v>
      </c>
      <c r="B76" s="77">
        <v>27071</v>
      </c>
      <c r="C76" s="77" t="str">
        <f>VLOOKUP(B76,'ﾃﾞｰﾀ項目定義'!$A$4:$E$1011,2,FALSE)</f>
        <v>納入先住所（全角）</v>
      </c>
      <c r="D76" s="78">
        <f>VLOOKUP(B76,'ﾃﾞｰﾀ項目定義'!$A$4:$E$1011,3,FALSE)</f>
        <v>180</v>
      </c>
      <c r="E76" s="78" t="str">
        <f>VLOOKUP(B76,'ﾃﾞｰﾀ項目定義'!$A$4:$E$1011,4,FALSE)</f>
        <v>K</v>
      </c>
      <c r="F76" s="78"/>
      <c r="G76" s="78" t="s">
        <v>1055</v>
      </c>
      <c r="H76" s="78"/>
      <c r="I76" s="67" t="str">
        <f>IF(VLOOKUP(B76,'ﾃﾞｰﾀ項目定義'!$A$4:$E$1011,5,FALSE)=0,"",VLOOKUP(B76,'ﾃﾞｰﾀ項目定義'!$A$4:$E$1011,5,FALSE))</f>
        <v>(桁数はJTRNに準拠)</v>
      </c>
    </row>
    <row r="77" spans="1:9" ht="13.5">
      <c r="A77" s="89">
        <f t="shared" si="0"/>
        <v>74</v>
      </c>
      <c r="B77" s="77">
        <v>27072</v>
      </c>
      <c r="C77" s="77" t="str">
        <f>VLOOKUP(B77,'ﾃﾞｰﾀ項目定義'!$A$4:$E$1011,2,FALSE)</f>
        <v>納入先電話番号</v>
      </c>
      <c r="D77" s="78">
        <f>VLOOKUP(B77,'ﾃﾞｰﾀ項目定義'!$A$4:$E$1011,3,FALSE)</f>
        <v>15</v>
      </c>
      <c r="E77" s="78" t="str">
        <f>VLOOKUP(B77,'ﾃﾞｰﾀ項目定義'!$A$4:$E$1011,4,FALSE)</f>
        <v>X</v>
      </c>
      <c r="F77" s="78"/>
      <c r="G77" s="78" t="s">
        <v>1055</v>
      </c>
      <c r="H77" s="78"/>
      <c r="I77" s="67" t="str">
        <f>IF(VLOOKUP(B77,'ﾃﾞｰﾀ項目定義'!$A$4:$E$1011,5,FALSE)=0,"",VLOOKUP(B77,'ﾃﾞｰﾀ項目定義'!$A$4:$E$1011,5,FALSE))</f>
        <v>「－」、「（ ）」の使用は二社間で取決めを行う</v>
      </c>
    </row>
    <row r="78" spans="1:9" ht="13.5">
      <c r="A78" s="89">
        <f t="shared" si="0"/>
        <v>75</v>
      </c>
      <c r="B78" s="77">
        <v>27073</v>
      </c>
      <c r="C78" s="77" t="str">
        <f>VLOOKUP(B78,'ﾃﾞｰﾀ項目定義'!$A$4:$E$1011,2,FALSE)</f>
        <v>納入先FAX番号</v>
      </c>
      <c r="D78" s="78">
        <f>VLOOKUP(B78,'ﾃﾞｰﾀ項目定義'!$A$4:$E$1011,3,FALSE)</f>
        <v>15</v>
      </c>
      <c r="E78" s="78" t="str">
        <f>VLOOKUP(B78,'ﾃﾞｰﾀ項目定義'!$A$4:$E$1011,4,FALSE)</f>
        <v>X</v>
      </c>
      <c r="F78" s="78"/>
      <c r="G78" s="78" t="s">
        <v>1055</v>
      </c>
      <c r="H78" s="78"/>
      <c r="I78" s="67" t="str">
        <f>IF(VLOOKUP(B78,'ﾃﾞｰﾀ項目定義'!$A$4:$E$1011,5,FALSE)=0,"",VLOOKUP(B78,'ﾃﾞｰﾀ項目定義'!$A$4:$E$1011,5,FALSE))</f>
        <v>「－」、「（ ）」の使用は二社間で取決めを行う</v>
      </c>
    </row>
    <row r="79" spans="1:9" ht="13.5">
      <c r="A79" s="89">
        <f t="shared" si="0"/>
        <v>76</v>
      </c>
      <c r="B79" s="86">
        <v>27300</v>
      </c>
      <c r="C79" s="77" t="str">
        <f>VLOOKUP(B79,'ﾃﾞｰﾀ項目定義'!$A$4:$E$1011,2,FALSE)</f>
        <v>荷主担当者(半角）</v>
      </c>
      <c r="D79" s="78">
        <f>VLOOKUP(B79,'ﾃﾞｰﾀ項目定義'!$A$4:$E$1011,3,FALSE)</f>
        <v>12</v>
      </c>
      <c r="E79" s="78" t="str">
        <f>VLOOKUP(B79,'ﾃﾞｰﾀ項目定義'!$A$4:$E$1011,4,FALSE)</f>
        <v>X</v>
      </c>
      <c r="F79" s="78"/>
      <c r="G79" s="78" t="s">
        <v>1055</v>
      </c>
      <c r="H79" s="77"/>
      <c r="I79" s="67" t="str">
        <f>IF(VLOOKUP(B79,'ﾃﾞｰﾀ項目定義'!$A$4:$E$1011,5,FALSE)=0,"",VLOOKUP(B79,'ﾃﾞｰﾀ項目定義'!$A$4:$E$1011,5,FALSE))</f>
        <v>受注側にて発行される納品書上の荷元担当者(ｶﾅ名称 or ｺ-ﾄﾞ)</v>
      </c>
    </row>
    <row r="80" spans="1:9" ht="13.5">
      <c r="A80" s="89">
        <f t="shared" si="0"/>
        <v>77</v>
      </c>
      <c r="B80" s="86">
        <v>27301</v>
      </c>
      <c r="C80" s="77" t="str">
        <f>VLOOKUP(B80,'ﾃﾞｰﾀ項目定義'!$A$4:$E$1011,2,FALSE)</f>
        <v>荷主担当者(漢字）</v>
      </c>
      <c r="D80" s="78">
        <f>VLOOKUP(B80,'ﾃﾞｰﾀ項目定義'!$A$4:$E$1011,3,FALSE)</f>
        <v>24</v>
      </c>
      <c r="E80" s="78" t="str">
        <f>VLOOKUP(B80,'ﾃﾞｰﾀ項目定義'!$A$4:$E$1011,4,FALSE)</f>
        <v>K</v>
      </c>
      <c r="F80" s="78"/>
      <c r="G80" s="78" t="s">
        <v>1055</v>
      </c>
      <c r="H80" s="77"/>
      <c r="I80" s="67" t="str">
        <f>IF(VLOOKUP(B80,'ﾃﾞｰﾀ項目定義'!$A$4:$E$1011,5,FALSE)=0,"",VLOOKUP(B80,'ﾃﾞｰﾀ項目定義'!$A$4:$E$1011,5,FALSE))</f>
        <v>受注側にて発行される納品書上の荷元担当者(漢字名称)</v>
      </c>
    </row>
    <row r="81" spans="1:9" ht="13.5">
      <c r="A81" s="89">
        <f t="shared" si="0"/>
        <v>78</v>
      </c>
      <c r="B81" s="86">
        <v>27302</v>
      </c>
      <c r="C81" s="77" t="str">
        <f>VLOOKUP(B81,'ﾃﾞｰﾀ項目定義'!$A$4:$E$1011,2,FALSE)</f>
        <v>荷受担当者(半角）</v>
      </c>
      <c r="D81" s="78">
        <f>VLOOKUP(B81,'ﾃﾞｰﾀ項目定義'!$A$4:$E$1011,3,FALSE)</f>
        <v>12</v>
      </c>
      <c r="E81" s="78" t="str">
        <f>VLOOKUP(B81,'ﾃﾞｰﾀ項目定義'!$A$4:$E$1011,4,FALSE)</f>
        <v>X</v>
      </c>
      <c r="F81" s="78"/>
      <c r="G81" s="78" t="s">
        <v>1055</v>
      </c>
      <c r="H81" s="77"/>
      <c r="I81" s="67" t="str">
        <f>IF(VLOOKUP(B81,'ﾃﾞｰﾀ項目定義'!$A$4:$E$1011,5,FALSE)=0,"",VLOOKUP(B81,'ﾃﾞｰﾀ項目定義'!$A$4:$E$1011,5,FALSE))</f>
        <v>発注側の荷受担当者(ｶﾅ名称 or ｺ-ﾄﾞ)</v>
      </c>
    </row>
    <row r="82" spans="1:9" ht="13.5">
      <c r="A82" s="89">
        <f t="shared" si="0"/>
        <v>79</v>
      </c>
      <c r="B82" s="86">
        <v>27303</v>
      </c>
      <c r="C82" s="77" t="str">
        <f>VLOOKUP(B82,'ﾃﾞｰﾀ項目定義'!$A$4:$E$1011,2,FALSE)</f>
        <v>荷受担当者(漢字）</v>
      </c>
      <c r="D82" s="78">
        <f>VLOOKUP(B82,'ﾃﾞｰﾀ項目定義'!$A$4:$E$1011,3,FALSE)</f>
        <v>24</v>
      </c>
      <c r="E82" s="78" t="str">
        <f>VLOOKUP(B82,'ﾃﾞｰﾀ項目定義'!$A$4:$E$1011,4,FALSE)</f>
        <v>K</v>
      </c>
      <c r="F82" s="78"/>
      <c r="G82" s="78" t="s">
        <v>1055</v>
      </c>
      <c r="H82" s="77"/>
      <c r="I82" s="67" t="str">
        <f>IF(VLOOKUP(B82,'ﾃﾞｰﾀ項目定義'!$A$4:$E$1011,5,FALSE)=0,"",VLOOKUP(B82,'ﾃﾞｰﾀ項目定義'!$A$4:$E$1011,5,FALSE))</f>
        <v>発注側の荷受担当者(漢字名称)</v>
      </c>
    </row>
    <row r="83" spans="1:9" ht="27">
      <c r="A83" s="89">
        <f t="shared" si="0"/>
        <v>80</v>
      </c>
      <c r="B83" s="86">
        <v>27304</v>
      </c>
      <c r="C83" s="77" t="str">
        <f>VLOOKUP(B83,'ﾃﾞｰﾀ項目定義'!$A$4:$E$1011,2,FALSE)</f>
        <v>荷主ｺｰﾄﾞ</v>
      </c>
      <c r="D83" s="78">
        <f>VLOOKUP(B83,'ﾃﾞｰﾀ項目定義'!$A$4:$E$1011,3,FALSE)</f>
        <v>12</v>
      </c>
      <c r="E83" s="78" t="str">
        <f>VLOOKUP(B83,'ﾃﾞｰﾀ項目定義'!$A$4:$E$1011,4,FALSE)</f>
        <v>X</v>
      </c>
      <c r="F83" s="78"/>
      <c r="G83" s="78" t="s">
        <v>1055</v>
      </c>
      <c r="H83" s="77"/>
      <c r="I83" s="67" t="str">
        <f>IF(VLOOKUP(B83,'ﾃﾞｰﾀ項目定義'!$A$4:$E$1011,5,FALSE)=0,"",VLOOKUP(B83,'ﾃﾞｰﾀ項目定義'!$A$4:$E$1011,5,FALSE))</f>
        <v>受注側にて発行される納品書上の荷元を示すコード
(二者間で取引上使用されているｺｰﾄﾞ)</v>
      </c>
    </row>
    <row r="84" spans="1:9" ht="13.5">
      <c r="A84" s="89">
        <f t="shared" si="0"/>
        <v>81</v>
      </c>
      <c r="B84" s="86">
        <v>27305</v>
      </c>
      <c r="C84" s="77" t="str">
        <f>VLOOKUP(B84,'ﾃﾞｰﾀ項目定義'!$A$4:$E$1011,2,FALSE)</f>
        <v>荷主郵便番号</v>
      </c>
      <c r="D84" s="78" t="str">
        <f>VLOOKUP(B84,'ﾃﾞｰﾀ項目定義'!$A$4:$E$1011,3,FALSE)</f>
        <v>7</v>
      </c>
      <c r="E84" s="78" t="str">
        <f>VLOOKUP(B84,'ﾃﾞｰﾀ項目定義'!$A$4:$E$1011,4,FALSE)</f>
        <v>X</v>
      </c>
      <c r="F84" s="78"/>
      <c r="G84" s="78" t="s">
        <v>1055</v>
      </c>
      <c r="H84" s="77"/>
      <c r="I84" s="67" t="str">
        <f>IF(VLOOKUP(B84,'ﾃﾞｰﾀ項目定義'!$A$4:$E$1011,5,FALSE)=0,"",VLOOKUP(B84,'ﾃﾞｰﾀ項目定義'!$A$4:$E$1011,5,FALSE))</f>
        <v>受注側にて発行される納品書上の荷元郵便番号</v>
      </c>
    </row>
    <row r="85" spans="1:9" ht="13.5">
      <c r="A85" s="89">
        <f t="shared" si="0"/>
        <v>82</v>
      </c>
      <c r="B85" s="86">
        <v>27306</v>
      </c>
      <c r="C85" s="77" t="str">
        <f>VLOOKUP(B85,'ﾃﾞｰﾀ項目定義'!$A$4:$E$1011,2,FALSE)</f>
        <v>荷主名称(半角）</v>
      </c>
      <c r="D85" s="78">
        <f>VLOOKUP(B85,'ﾃﾞｰﾀ項目定義'!$A$4:$E$1011,3,FALSE)</f>
        <v>100</v>
      </c>
      <c r="E85" s="78" t="str">
        <f>VLOOKUP(B85,'ﾃﾞｰﾀ項目定義'!$A$4:$E$1011,4,FALSE)</f>
        <v>X</v>
      </c>
      <c r="F85" s="78"/>
      <c r="G85" s="78" t="s">
        <v>1055</v>
      </c>
      <c r="H85" s="77"/>
      <c r="I85" s="67" t="str">
        <f>IF(VLOOKUP(B85,'ﾃﾞｰﾀ項目定義'!$A$4:$E$1011,5,FALSE)=0,"",VLOOKUP(B85,'ﾃﾞｰﾀ項目定義'!$A$4:$E$1011,5,FALSE))</f>
        <v>受注側にて発行される納品書上の荷元名称</v>
      </c>
    </row>
    <row r="86" spans="1:9" ht="13.5">
      <c r="A86" s="89">
        <f t="shared" si="0"/>
        <v>83</v>
      </c>
      <c r="B86" s="86">
        <v>27307</v>
      </c>
      <c r="C86" s="77" t="str">
        <f>VLOOKUP(B86,'ﾃﾞｰﾀ項目定義'!$A$4:$E$1011,2,FALSE)</f>
        <v>荷主名称（全角）</v>
      </c>
      <c r="D86" s="78">
        <f>VLOOKUP(B86,'ﾃﾞｰﾀ項目定義'!$A$4:$E$1011,3,FALSE)</f>
        <v>100</v>
      </c>
      <c r="E86" s="78" t="str">
        <f>VLOOKUP(B86,'ﾃﾞｰﾀ項目定義'!$A$4:$E$1011,4,FALSE)</f>
        <v>K</v>
      </c>
      <c r="F86" s="78"/>
      <c r="G86" s="78" t="s">
        <v>1055</v>
      </c>
      <c r="H86" s="77"/>
      <c r="I86" s="67" t="str">
        <f>IF(VLOOKUP(B86,'ﾃﾞｰﾀ項目定義'!$A$4:$E$1011,5,FALSE)=0,"",VLOOKUP(B86,'ﾃﾞｰﾀ項目定義'!$A$4:$E$1011,5,FALSE))</f>
        <v>受注側にて発行される納品書上の荷元名称</v>
      </c>
    </row>
    <row r="87" spans="1:9" ht="13.5">
      <c r="A87" s="89">
        <f aca="true" t="shared" si="1" ref="A87:A92">SUM(1+A86)</f>
        <v>84</v>
      </c>
      <c r="B87" s="86">
        <v>27308</v>
      </c>
      <c r="C87" s="77" t="str">
        <f>VLOOKUP(B87,'ﾃﾞｰﾀ項目定義'!$A$4:$E$1011,2,FALSE)</f>
        <v>荷主部門名称(半角）</v>
      </c>
      <c r="D87" s="78">
        <f>VLOOKUP(B87,'ﾃﾞｰﾀ項目定義'!$A$4:$E$1011,3,FALSE)</f>
        <v>50</v>
      </c>
      <c r="E87" s="78" t="str">
        <f>VLOOKUP(B87,'ﾃﾞｰﾀ項目定義'!$A$4:$E$1011,4,FALSE)</f>
        <v>X</v>
      </c>
      <c r="F87" s="78"/>
      <c r="G87" s="78" t="s">
        <v>1055</v>
      </c>
      <c r="H87" s="77"/>
      <c r="I87" s="67" t="str">
        <f>IF(VLOOKUP(B87,'ﾃﾞｰﾀ項目定義'!$A$4:$E$1011,5,FALSE)=0,"",VLOOKUP(B87,'ﾃﾞｰﾀ項目定義'!$A$4:$E$1011,5,FALSE))</f>
        <v>受注側にて発行される納品書上の荷元部門名称</v>
      </c>
    </row>
    <row r="88" spans="1:9" ht="13.5">
      <c r="A88" s="89">
        <f t="shared" si="1"/>
        <v>85</v>
      </c>
      <c r="B88" s="86">
        <v>27309</v>
      </c>
      <c r="C88" s="77" t="str">
        <f>VLOOKUP(B88,'ﾃﾞｰﾀ項目定義'!$A$4:$E$1011,2,FALSE)</f>
        <v>荷主部門名称（全角）</v>
      </c>
      <c r="D88" s="78">
        <f>VLOOKUP(B88,'ﾃﾞｰﾀ項目定義'!$A$4:$E$1011,3,FALSE)</f>
        <v>50</v>
      </c>
      <c r="E88" s="78" t="str">
        <f>VLOOKUP(B88,'ﾃﾞｰﾀ項目定義'!$A$4:$E$1011,4,FALSE)</f>
        <v>K</v>
      </c>
      <c r="F88" s="78"/>
      <c r="G88" s="78" t="s">
        <v>1055</v>
      </c>
      <c r="H88" s="77"/>
      <c r="I88" s="67" t="str">
        <f>IF(VLOOKUP(B88,'ﾃﾞｰﾀ項目定義'!$A$4:$E$1011,5,FALSE)=0,"",VLOOKUP(B88,'ﾃﾞｰﾀ項目定義'!$A$4:$E$1011,5,FALSE))</f>
        <v>受注側にて発行される納品書上の荷元部門名称</v>
      </c>
    </row>
    <row r="89" spans="1:9" ht="13.5">
      <c r="A89" s="89">
        <f t="shared" si="1"/>
        <v>86</v>
      </c>
      <c r="B89" s="86">
        <v>27310</v>
      </c>
      <c r="C89" s="77" t="str">
        <f>VLOOKUP(B89,'ﾃﾞｰﾀ項目定義'!$A$4:$E$1011,2,FALSE)</f>
        <v>荷主住所(半角）</v>
      </c>
      <c r="D89" s="78">
        <f>VLOOKUP(B89,'ﾃﾞｰﾀ項目定義'!$A$4:$E$1011,3,FALSE)</f>
        <v>180</v>
      </c>
      <c r="E89" s="78" t="str">
        <f>VLOOKUP(B89,'ﾃﾞｰﾀ項目定義'!$A$4:$E$1011,4,FALSE)</f>
        <v>X</v>
      </c>
      <c r="F89" s="78"/>
      <c r="G89" s="78" t="s">
        <v>1055</v>
      </c>
      <c r="H89" s="77"/>
      <c r="I89" s="67" t="str">
        <f>IF(VLOOKUP(B89,'ﾃﾞｰﾀ項目定義'!$A$4:$E$1011,5,FALSE)=0,"",VLOOKUP(B89,'ﾃﾞｰﾀ項目定義'!$A$4:$E$1011,5,FALSE))</f>
        <v>受注側にて発行される納品書上の荷元住所</v>
      </c>
    </row>
    <row r="90" spans="1:9" ht="13.5">
      <c r="A90" s="89">
        <f t="shared" si="1"/>
        <v>87</v>
      </c>
      <c r="B90" s="86">
        <v>27311</v>
      </c>
      <c r="C90" s="77" t="str">
        <f>VLOOKUP(B90,'ﾃﾞｰﾀ項目定義'!$A$4:$E$1011,2,FALSE)</f>
        <v>荷主住所（全角）</v>
      </c>
      <c r="D90" s="78">
        <f>VLOOKUP(B90,'ﾃﾞｰﾀ項目定義'!$A$4:$E$1011,3,FALSE)</f>
        <v>180</v>
      </c>
      <c r="E90" s="78" t="str">
        <f>VLOOKUP(B90,'ﾃﾞｰﾀ項目定義'!$A$4:$E$1011,4,FALSE)</f>
        <v>K</v>
      </c>
      <c r="F90" s="78"/>
      <c r="G90" s="78" t="s">
        <v>1055</v>
      </c>
      <c r="H90" s="77"/>
      <c r="I90" s="67" t="str">
        <f>IF(VLOOKUP(B90,'ﾃﾞｰﾀ項目定義'!$A$4:$E$1011,5,FALSE)=0,"",VLOOKUP(B90,'ﾃﾞｰﾀ項目定義'!$A$4:$E$1011,5,FALSE))</f>
        <v>受注側にて発行される納品書上の荷元住所</v>
      </c>
    </row>
    <row r="91" spans="1:9" ht="27">
      <c r="A91" s="89">
        <f t="shared" si="1"/>
        <v>88</v>
      </c>
      <c r="B91" s="86">
        <v>27312</v>
      </c>
      <c r="C91" s="77" t="str">
        <f>VLOOKUP(B91,'ﾃﾞｰﾀ項目定義'!$A$4:$E$1011,2,FALSE)</f>
        <v>荷主電話番号</v>
      </c>
      <c r="D91" s="78">
        <f>VLOOKUP(B91,'ﾃﾞｰﾀ項目定義'!$A$4:$E$1011,3,FALSE)</f>
        <v>15</v>
      </c>
      <c r="E91" s="78" t="str">
        <f>VLOOKUP(B91,'ﾃﾞｰﾀ項目定義'!$A$4:$E$1011,4,FALSE)</f>
        <v>X</v>
      </c>
      <c r="F91" s="78"/>
      <c r="G91" s="78" t="s">
        <v>1055</v>
      </c>
      <c r="H91" s="77"/>
      <c r="I91" s="67" t="str">
        <f>IF(VLOOKUP(B91,'ﾃﾞｰﾀ項目定義'!$A$4:$E$1011,5,FALSE)=0,"",VLOOKUP(B91,'ﾃﾞｰﾀ項目定義'!$A$4:$E$1011,5,FALSE))</f>
        <v>受注側にて発行される納品書上の荷元電話番号
(「－」、「（ ）」の使用は二社間で取決めを行う)</v>
      </c>
    </row>
    <row r="92" spans="1:9" ht="27">
      <c r="A92" s="89">
        <f t="shared" si="1"/>
        <v>89</v>
      </c>
      <c r="B92" s="86">
        <v>27313</v>
      </c>
      <c r="C92" s="77" t="str">
        <f>VLOOKUP(B92,'ﾃﾞｰﾀ項目定義'!$A$4:$E$1011,2,FALSE)</f>
        <v>荷主FAX番号</v>
      </c>
      <c r="D92" s="78">
        <f>VLOOKUP(B92,'ﾃﾞｰﾀ項目定義'!$A$4:$E$1011,3,FALSE)</f>
        <v>15</v>
      </c>
      <c r="E92" s="78" t="str">
        <f>VLOOKUP(B92,'ﾃﾞｰﾀ項目定義'!$A$4:$E$1011,4,FALSE)</f>
        <v>X</v>
      </c>
      <c r="F92" s="78"/>
      <c r="G92" s="78" t="s">
        <v>1055</v>
      </c>
      <c r="H92" s="77"/>
      <c r="I92" s="67" t="str">
        <f>IF(VLOOKUP(B92,'ﾃﾞｰﾀ項目定義'!$A$4:$E$1011,5,FALSE)=0,"",VLOOKUP(B92,'ﾃﾞｰﾀ項目定義'!$A$4:$E$1011,5,FALSE))</f>
        <v>受注側にて発行される納品書上の荷元ＦＡＸ番号
(「－」、「（ ）」の使用は二社間で取決めを行う)</v>
      </c>
    </row>
    <row r="93" spans="1:9" ht="14.25" thickBot="1">
      <c r="A93" s="116">
        <f>A92+1</f>
        <v>90</v>
      </c>
      <c r="B93" s="117">
        <v>27330</v>
      </c>
      <c r="C93" s="118" t="str">
        <f>VLOOKUP(B93,'ﾃﾞｰﾀ項目定義'!$A$4:$E$1011,2,FALSE)</f>
        <v>自由使用欄</v>
      </c>
      <c r="D93" s="119">
        <f>VLOOKUP(B93,'ﾃﾞｰﾀ項目定義'!$A$4:$E$1011,3,FALSE)</f>
        <v>30</v>
      </c>
      <c r="E93" s="119" t="str">
        <f>VLOOKUP(B93,'ﾃﾞｰﾀ項目定義'!$A$4:$E$1011,4,FALSE)</f>
        <v>X</v>
      </c>
      <c r="F93" s="118"/>
      <c r="G93" s="119" t="s">
        <v>344</v>
      </c>
      <c r="H93" s="119">
        <v>50</v>
      </c>
      <c r="I93" s="120" t="str">
        <f>IF(VLOOKUP(B93,'ﾃﾞｰﾀ項目定義'!$A$4:$E$1011,5,FALSE)=0,"",VLOOKUP(B93,'ﾃﾞｰﾀ項目定義'!$A$4:$E$1011,5,FALSE))</f>
        <v>ﾏﾙﾁ明細。１明細には１情報として使用し、１明細内に複数の情報をセットしない。</v>
      </c>
    </row>
  </sheetData>
  <printOptions/>
  <pageMargins left="0.5905511811023623" right="0.5905511811023623" top="0.5905511811023623" bottom="0.7874015748031497" header="0.1968503937007874" footer="0.3937007874015748"/>
  <pageSetup fitToHeight="3" fitToWidth="1" horizontalDpi="200" verticalDpi="200" orientation="landscape" paperSize="9" r:id="rId3"/>
  <headerFooter alignWithMargins="0">
    <oddHeader>&amp;R印刷日：&amp;D</oddHeader>
    <oddFooter>&amp;C&amp;P / &amp;N ﾍﾟｰｼﾞ</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Masaki Sumita</dc:creator>
  <cp:keywords/>
  <dc:description/>
  <cp:lastModifiedBy>v-sunyam</cp:lastModifiedBy>
  <cp:lastPrinted>1999-05-14T00:08:15Z</cp:lastPrinted>
  <dcterms:created xsi:type="dcterms:W3CDTF">1997-07-07T02:57:04Z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